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alcolo superfici" sheetId="1" r:id="rId1"/>
    <sheet name="riepilogo" sheetId="2" r:id="rId2"/>
    <sheet name="mod.285-2" sheetId="3" r:id="rId3"/>
    <sheet name="mod.285-3" sheetId="4" r:id="rId4"/>
    <sheet name="mod.285-1+4" sheetId="5" r:id="rId5"/>
  </sheets>
  <definedNames>
    <definedName name="_xlnm.Print_Area" localSheetId="0">'calcolo superfici'!$A$1:$I$429</definedName>
    <definedName name="_xlnm.Print_Area" localSheetId="4">'mod.285-1+4'!$A:$IV</definedName>
    <definedName name="_xlnm.Print_Area" localSheetId="2">'mod.285-2'!$A$1:$U$64</definedName>
    <definedName name="_xlnm.Print_Area" localSheetId="3">'mod.285-3'!$A$1:$N$34</definedName>
  </definedNames>
  <calcPr fullCalcOnLoad="1"/>
</workbook>
</file>

<file path=xl/comments2.xml><?xml version="1.0" encoding="utf-8"?>
<comments xmlns="http://schemas.openxmlformats.org/spreadsheetml/2006/main">
  <authors>
    <author>BARBARA</author>
    <author>barbara</author>
  </authors>
  <commentList>
    <comment ref="C37" authorId="0">
      <text>
        <r>
          <rPr>
            <sz val="8"/>
            <rFont val="Tahoma"/>
            <family val="0"/>
          </rPr>
          <t xml:space="preserve">inserire data
</t>
        </r>
      </text>
    </comment>
    <comment ref="A3" authorId="1">
      <text>
        <r>
          <rPr>
            <b/>
            <sz val="8"/>
            <rFont val="Tahoma"/>
            <family val="0"/>
          </rPr>
          <t>inserire piano 
(-1,T,1,2,..)</t>
        </r>
        <r>
          <rPr>
            <sz val="8"/>
            <rFont val="Tahoma"/>
            <family val="0"/>
          </rPr>
          <t xml:space="preserve">
</t>
        </r>
      </text>
    </comment>
    <comment ref="B3" authorId="1">
      <text>
        <r>
          <rPr>
            <b/>
            <sz val="8"/>
            <rFont val="Tahoma"/>
            <family val="0"/>
          </rPr>
          <t>inserire identificativo
dell'alloggio
(se esiste)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BARBARA</author>
    <author>barbara</author>
  </authors>
  <commentList>
    <comment ref="Q57" authorId="0">
      <text>
        <r>
          <rPr>
            <b/>
            <sz val="8"/>
            <rFont val="Tahoma"/>
            <family val="0"/>
          </rPr>
          <t>mettere costo di costruzione (telefonare Comune)</t>
        </r>
      </text>
    </comment>
    <comment ref="E25" authorId="1">
      <text>
        <r>
          <rPr>
            <b/>
            <sz val="8"/>
            <rFont val="Tahoma"/>
            <family val="0"/>
          </rPr>
          <t>mettere superficie pertinenziale autorimesse
1/10 del volume
(con segno -)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BARBARA</author>
    <author>STUDIO BARAGGIA</author>
  </authors>
  <commentList>
    <comment ref="H1" authorId="0">
      <text>
        <r>
          <rPr>
            <b/>
            <sz val="8"/>
            <rFont val="Tahoma"/>
            <family val="0"/>
          </rPr>
          <t>scrivere "più" o "meno"</t>
        </r>
        <r>
          <rPr>
            <sz val="8"/>
            <rFont val="Tahoma"/>
            <family val="0"/>
          </rPr>
          <t xml:space="preserve">
</t>
        </r>
      </text>
    </comment>
    <comment ref="P3" authorId="1">
      <text>
        <r>
          <rPr>
            <b/>
            <sz val="8"/>
            <rFont val="Tahoma"/>
            <family val="0"/>
          </rPr>
          <t>scrivere "nuovo" o "esistente"</t>
        </r>
      </text>
    </comment>
  </commentList>
</comments>
</file>

<file path=xl/sharedStrings.xml><?xml version="1.0" encoding="utf-8"?>
<sst xmlns="http://schemas.openxmlformats.org/spreadsheetml/2006/main" count="709" uniqueCount="250">
  <si>
    <t>COMUNE DI</t>
  </si>
  <si>
    <t>Calcolo delle superfici relative al contributo commisurato al costo di costruzione</t>
  </si>
  <si>
    <t>(legge 28 gennaio 1977, n. 10 - D.M. 10 maggio 1977 - G.U. del 31 maggio 1977, n. 146)</t>
  </si>
  <si>
    <t>____________________________________________</t>
  </si>
  <si>
    <t>via</t>
  </si>
  <si>
    <t>n.</t>
  </si>
  <si>
    <t>PROGETTISTA</t>
  </si>
  <si>
    <t>OPERE DA REALIZZARE</t>
  </si>
  <si>
    <t>PIANO:</t>
  </si>
  <si>
    <t>ALLOGGIO:</t>
  </si>
  <si>
    <t>S.U.</t>
  </si>
  <si>
    <t>Destinazione vani</t>
  </si>
  <si>
    <t>Dimensioni</t>
  </si>
  <si>
    <t>a</t>
  </si>
  <si>
    <t>b</t>
  </si>
  <si>
    <t>c</t>
  </si>
  <si>
    <t>d</t>
  </si>
  <si>
    <t>S.N.R.</t>
  </si>
  <si>
    <t>mq</t>
  </si>
  <si>
    <t>TOTALE A RIPORTARE</t>
  </si>
  <si>
    <t>RIPORTO</t>
  </si>
  <si>
    <t>TOTALE GENERALE</t>
  </si>
  <si>
    <t>CLASSI DELLE SUPERFICI UTILI ABITABILI</t>
  </si>
  <si>
    <t>SUPERFICI PER SERVIZI E ACCESSORI RELATIVI</t>
  </si>
  <si>
    <t>S.u. (art.5)</t>
  </si>
  <si>
    <t>ALLA PARTE RESIDENZIALE= S.n.r. (art.2)</t>
  </si>
  <si>
    <t>PIANO</t>
  </si>
  <si>
    <t>ALLOGGIO</t>
  </si>
  <si>
    <t>&gt; 160</t>
  </si>
  <si>
    <t>SUPERFICI RESIDENZIALI E RELATIVI</t>
  </si>
  <si>
    <t>INCREMENTI PER PARTICOLARI</t>
  </si>
  <si>
    <t>SERVIZI ED ACCESSORI</t>
  </si>
  <si>
    <t>CARATTERISTICHE</t>
  </si>
  <si>
    <t>Sigla</t>
  </si>
  <si>
    <t>Denominazione</t>
  </si>
  <si>
    <t>Superficie</t>
  </si>
  <si>
    <t>Particolari caratteristiche:</t>
  </si>
  <si>
    <t>S.u. (art.3)</t>
  </si>
  <si>
    <t>superficie utile abitabile</t>
  </si>
  <si>
    <t>S.n.r. (art.2)</t>
  </si>
  <si>
    <t>superficie netta non residenziale</t>
  </si>
  <si>
    <t>60% S.n.r.</t>
  </si>
  <si>
    <t>superficie ragguagliata</t>
  </si>
  <si>
    <t>S.c. (art.2)</t>
  </si>
  <si>
    <t>superficie complessiva</t>
  </si>
  <si>
    <t>SUPERFICI PER ATTIVITÀ TURISTICHE COMMERCIALI E</t>
  </si>
  <si>
    <t>Totale caratteristiche (nr.):</t>
  </si>
  <si>
    <t>DIREZIONALI E RELATIVI ACCESSORI</t>
  </si>
  <si>
    <t>S.n. (art.9)</t>
  </si>
  <si>
    <t>S.a. (art.9)</t>
  </si>
  <si>
    <t>superficie accessori</t>
  </si>
  <si>
    <t>60% S.a.</t>
  </si>
  <si>
    <t>S.t. (art.9)</t>
  </si>
  <si>
    <t>superficie totale non residenziale</t>
  </si>
  <si>
    <t>Data</t>
  </si>
  <si>
    <t>IL RICHIEDENTE LA CONCESSIONE</t>
  </si>
  <si>
    <t>IL PROGETTISTA</t>
  </si>
  <si>
    <t>Riservato all'ufficio tecnico comunale.</t>
  </si>
  <si>
    <t>VISTA LA REGOLARITÀ DEI CONTENUTI E VERIFICATA LA CORRETTEZZA DEI CALCOLI, si sottofirma.</t>
  </si>
  <si>
    <t>L'ADDETTO AL SERVIZIO</t>
  </si>
  <si>
    <t>IL TECNICO COMUNALE</t>
  </si>
  <si>
    <t>lì</t>
  </si>
  <si>
    <t>Mod. 285 - P11</t>
  </si>
  <si>
    <t>PROVINCIA DI</t>
  </si>
  <si>
    <t>Determinazione del contributo commisurato al costo di costruzione</t>
  </si>
  <si>
    <t>PRATICA EDILIZIA N.</t>
  </si>
  <si>
    <t>Sig.</t>
  </si>
  <si>
    <t>residente a</t>
  </si>
  <si>
    <t>TABELLA 1 -</t>
  </si>
  <si>
    <t>Incremento per superficie utile di abitazione (art. 5)</t>
  </si>
  <si>
    <t>£ 95</t>
  </si>
  <si>
    <t>&gt; 95 ® 110</t>
  </si>
  <si>
    <t>&gt; 110 ® 130</t>
  </si>
  <si>
    <t>&gt; 130 ® 160</t>
  </si>
  <si>
    <t>(1)</t>
  </si>
  <si>
    <t>Su</t>
  </si>
  <si>
    <t>i1</t>
  </si>
  <si>
    <t>(2)</t>
  </si>
  <si>
    <t>(3)</t>
  </si>
  <si>
    <t>(4) = (3) : Su</t>
  </si>
  <si>
    <t>(5)</t>
  </si>
  <si>
    <t>(6) = (4) x (5)</t>
  </si>
  <si>
    <t>TABELLA 2 -</t>
  </si>
  <si>
    <t>Superfici per servizi e accessori rela-</t>
  </si>
  <si>
    <t>tivi alla parte residenziale (art. 2)</t>
  </si>
  <si>
    <t>DESTINAZIONI</t>
  </si>
  <si>
    <t>(7)</t>
  </si>
  <si>
    <t>(8)</t>
  </si>
  <si>
    <t>Androni d'ingresso e porticati liberi</t>
  </si>
  <si>
    <t>Logge e balconi</t>
  </si>
  <si>
    <t>Snr</t>
  </si>
  <si>
    <t>TABELLA 3 -</t>
  </si>
  <si>
    <t>Incremento per servizi ed</t>
  </si>
  <si>
    <t>accessori relativi alla parte</t>
  </si>
  <si>
    <t>residenziale (art. 6)</t>
  </si>
  <si>
    <t>i2</t>
  </si>
  <si>
    <t>SUPERFICI RESIDENZIALI E RELATIVI SERVIZI</t>
  </si>
  <si>
    <t>ED ACCESSORI</t>
  </si>
  <si>
    <t>Cantinole, soffitte, locali motore ascensore, cabine idriche, lavatoi comuni, centrali termiche, ed altri      locali a stretto servizio delle residenze</t>
  </si>
  <si>
    <t>i</t>
  </si>
  <si>
    <t>i3</t>
  </si>
  <si>
    <t>A -</t>
  </si>
  <si>
    <t>B -</t>
  </si>
  <si>
    <t>C -</t>
  </si>
  <si>
    <t>D -</t>
  </si>
  <si>
    <t>TABELLA 4 -</t>
  </si>
  <si>
    <t>Incremento per particolari</t>
  </si>
  <si>
    <t>caratteristiche (art. 7)</t>
  </si>
  <si>
    <t>(9)</t>
  </si>
  <si>
    <t>(10)</t>
  </si>
  <si>
    <t>(11)</t>
  </si>
  <si>
    <t>£ 50</t>
  </si>
  <si>
    <t>&gt; 50 ® 75</t>
  </si>
  <si>
    <t>&gt; 75 ® 100</t>
  </si>
  <si>
    <t>&gt; 100</t>
  </si>
  <si>
    <t>Snr/Su x 100 = (%)</t>
  </si>
  <si>
    <t>Superficie (mq)</t>
  </si>
  <si>
    <t>(17)</t>
  </si>
  <si>
    <t>(18)</t>
  </si>
  <si>
    <t>(19)</t>
  </si>
  <si>
    <t>4 =      1+3</t>
  </si>
  <si>
    <t>Su (art. 3)</t>
  </si>
  <si>
    <t>Superficie utile abitabile</t>
  </si>
  <si>
    <t>Snr (art. 2)</t>
  </si>
  <si>
    <t>Superficie netta non residenziale</t>
  </si>
  <si>
    <t>60 % Snr</t>
  </si>
  <si>
    <t>Superficie ragguagliata</t>
  </si>
  <si>
    <t>Sc (art. 2)</t>
  </si>
  <si>
    <t>Superficie complessiva</t>
  </si>
  <si>
    <t>Numero di caratteristiche</t>
  </si>
  <si>
    <t>(12)</t>
  </si>
  <si>
    <t>(13)</t>
  </si>
  <si>
    <t>(14)</t>
  </si>
  <si>
    <t>n</t>
  </si>
  <si>
    <t>o</t>
  </si>
  <si>
    <t>(20)</t>
  </si>
  <si>
    <t>(21)</t>
  </si>
  <si>
    <t>(22)</t>
  </si>
  <si>
    <t>4 =    1 + 3</t>
  </si>
  <si>
    <t>Sn (art. 9)</t>
  </si>
  <si>
    <t>Sa (art. 9)</t>
  </si>
  <si>
    <t>Superficie accessori</t>
  </si>
  <si>
    <t>60% Sa</t>
  </si>
  <si>
    <t>St (art. 9)</t>
  </si>
  <si>
    <t>Superficie totale non residenziale</t>
  </si>
  <si>
    <t>Classe edificio</t>
  </si>
  <si>
    <t>% Maggio-razione</t>
  </si>
  <si>
    <t>(15)</t>
  </si>
  <si>
    <t>(16)</t>
  </si>
  <si>
    <t>M</t>
  </si>
  <si>
    <t>TOTALE INCREMENTI        i = i1+i2i+i3</t>
  </si>
  <si>
    <t>SUPEFICI PER ATTIVITÀ TURISTICHE COMMERCIALI</t>
  </si>
  <si>
    <t>E DIREZIONALI E RELATIVI ACCESSORI</t>
  </si>
  <si>
    <t>pieno =n       vuoto = o</t>
  </si>
  <si>
    <t>controllare numero alloggi</t>
  </si>
  <si>
    <t>.  .  .  .  =</t>
  </si>
  <si>
    <t>Costo massimo a mq dell'edilizia agevolata   .  .  .  .  .  .  .  .  .  .  .  .  .  .  .  .  .  .  .  .  .  .  .  .  .  .  .  .  .  .  .  .  .  .  .  .  .  .  .  .  .  .  .  .  .  .  .  .  .  .  .  .  .  .  .  .  .  .  .  .  .  .</t>
  </si>
  <si>
    <t>Costo a mq di costruzione pari all'85% di A   .  .  .  .  .  .  .  .  .  .  .  .  .  .  .  .  .  .  .  .  .  .  .  .  .  .  .  .  .  .  .  .  .  .  .  .  .  .  .  .  .  .  .  .  .  .  .  .  .  .  .  .  .  .  .  .  .  .  .  .  .</t>
  </si>
  <si>
    <t>Costo a mq di costruzione maggiorato B x ( 1 + M/100 )   .  .  .  .  .  .  .  .  .  .  .  .  .  .  .  .  .  .  .  .  .  .  .  .  .  .  .  .  .  .  .  .  .  .  .  .  .  .  .  .  .  .  .  .  .  .  .  .  .  .  .  .  .  .</t>
  </si>
  <si>
    <t>Costo di costruzione dell'edificio ( Sc + St ) x C   .  .  .  .  .  .  .  .  .  .  .  .  .  .  .  .  .  .  .  .  .  .  .  .  .  .  .  .  .  .  .  .  .  .  .  .  .  .  .  .  .  .  .  .  .  .  .  .  .  .  .  .  .  .  .  .  .  .  .</t>
  </si>
  <si>
    <t>quadratino</t>
  </si>
  <si>
    <t>Classe e tipo di costruzione</t>
  </si>
  <si>
    <t>Case unifamiliari per residenti nel Comune</t>
  </si>
  <si>
    <t>Comune con</t>
  </si>
  <si>
    <t>meno</t>
  </si>
  <si>
    <t>di 50.000 abitanti</t>
  </si>
  <si>
    <t>Nuove costruzioni</t>
  </si>
  <si>
    <t>Edifici esistenti</t>
  </si>
  <si>
    <t>%</t>
  </si>
  <si>
    <t>DETERMINAZIONE DEL CONTRIBUTO</t>
  </si>
  <si>
    <t>- Costo di costruzione dell'edificio  .  .  .  .  .  .  .  .  .  .  .  .  .  .  .  .  .  .  .  .  .  .  .  .  .  .  .  .  .  .  .  .  .  .  .  .  .  .  .  .  .  .  .  .  .  .  .</t>
  </si>
  <si>
    <t>- Contributo  .  .  .  .  .  .  .  .  .  .  .  .  .  .  .  .  .  .  .  .  .  .  .  .  .  .  .  .  .  .  .  .  .  .  .  .  .  .  .  .  .  .  .  .  .  .  .  .  .  .  .  .  .  .  .  .  .  .</t>
  </si>
  <si>
    <t>- Percentuale per la determinazione del contributo  .  .  .  .  .  .  .  .  .  .  .  .  .  .  .  .  .  .  .  .</t>
  </si>
  <si>
    <t>di classe I, II, III  .  .  .  .  .  .  .  .  .  .  .  .  .  .  .  .  .  .  .</t>
  </si>
  <si>
    <t xml:space="preserve"> </t>
  </si>
  <si>
    <t>Classi I, II, III  .  .  .  .  .  .  .  .  .  .  .  .  .  .  .  .  .  .  .  .  .  .  .  .  .  .  .  .  .  .  .  .  .  .  .</t>
  </si>
  <si>
    <t>Classi IV, V, VI, VII, VIII  .  .  .  .  .  .  .  .  .  .  .  .  .  .  .  .  .  .  .  .  .  .</t>
  </si>
  <si>
    <t>Classi IX, X, XI  .  .  .  .  .  .  .  .  .  .  .  .  .  .  .  .  .  .  .  .</t>
  </si>
  <si>
    <t>Il Tecnico Comunale</t>
  </si>
  <si>
    <t>IL SINDACO</t>
  </si>
  <si>
    <t>RICHIESTA CONCESSIONE EDILIZIA PRESENTATA IL</t>
  </si>
  <si>
    <t>DESCRIZIONE DELLA COSTRUZIONE</t>
  </si>
  <si>
    <t>da eseguirsi in</t>
  </si>
  <si>
    <t>ART. 8 - DECRETO MINISTERIALE 10 MAGGIO 1977</t>
  </si>
  <si>
    <t>Le classi di edifici e le maggiorazione di costo di cui al secondo comma dell'articolo 6</t>
  </si>
  <si>
    <t>della  legge 28 gennaio 1977, n. 10, sono così individuate:</t>
  </si>
  <si>
    <t>Classe I:</t>
  </si>
  <si>
    <t>percentuale di incremento fino a 5 inclusa: nessuna maggiorazione</t>
  </si>
  <si>
    <t>Classe II:</t>
  </si>
  <si>
    <t>Classe III:</t>
  </si>
  <si>
    <t>Classe IV:</t>
  </si>
  <si>
    <t>Classe V:</t>
  </si>
  <si>
    <t>Classe VI:</t>
  </si>
  <si>
    <t>Classe VII:</t>
  </si>
  <si>
    <t>Classe VIII:</t>
  </si>
  <si>
    <t>Classe IX:</t>
  </si>
  <si>
    <t>Classe X:</t>
  </si>
  <si>
    <t>Classe XI:</t>
  </si>
  <si>
    <t>percentuale di incremento da 10 a 15 inclusa: maggiorazione del 10%</t>
  </si>
  <si>
    <t>percentuale di incremento da  5 a 10 inclusa: maggiorazione del  5%</t>
  </si>
  <si>
    <t>percentuale di incremento da 15 a 20 inclusa: maggiorazione del 15%</t>
  </si>
  <si>
    <t>percentuale di incremento da 20 a 25 inclusa: maggiorazione del 20%</t>
  </si>
  <si>
    <t>percentuale di incremento da 25 a 30 inclusa: maggiorazione del 25%</t>
  </si>
  <si>
    <t>percentuale di incremento da 30 a 35 inclusa: maggiorazione del 30%</t>
  </si>
  <si>
    <t>percentuale di incremento da 35 a 40 inclusa: maggiorazione del 35%</t>
  </si>
  <si>
    <t>percentuale di incremento da 40 a 45 inclusa: maggiorazione del 40%</t>
  </si>
  <si>
    <t>percentuale di incremento da 45 a 50 inclusa: maggiorazione del 45%</t>
  </si>
  <si>
    <t>oltre il 50% inclusa: maggiorazione del 50%</t>
  </si>
  <si>
    <t>stampare solo pagina 1</t>
  </si>
  <si>
    <t>Classi
di superficie
(mq)</t>
  </si>
  <si>
    <t>Alloggi
(n)</t>
  </si>
  <si>
    <t>Superficie
utile abitabile
(mq)</t>
  </si>
  <si>
    <t>Rapporto
rispetto al totale
Su</t>
  </si>
  <si>
    <t>%
incremento
(art. 5)</t>
  </si>
  <si>
    <t>%
incremento
per classi
di superficie</t>
  </si>
  <si>
    <t>Superficie netta
di servizi e accessori
(mq)</t>
  </si>
  <si>
    <t>Intervalli
di variabilità
del rapporto percentuale
Snr/Su x 100</t>
  </si>
  <si>
    <t>Ipotesi
che
ricorre</t>
  </si>
  <si>
    <t>%
Incremento</t>
  </si>
  <si>
    <t>Autorimesse
€ singole               € collettive</t>
  </si>
  <si>
    <t>con studio in:</t>
  </si>
  <si>
    <t>esistente</t>
  </si>
  <si>
    <t>incremento</t>
  </si>
  <si>
    <t>classe</t>
  </si>
  <si>
    <t>a=classe &lt; III
b=classe III &lt; VIII
c=classe &gt; VIII</t>
  </si>
  <si>
    <t>supporto</t>
  </si>
  <si>
    <t>€</t>
  </si>
  <si>
    <t>sup. pert. L.122/89
1mq /10mc</t>
  </si>
  <si>
    <t>L'AQUILA</t>
  </si>
  <si>
    <t>T</t>
  </si>
  <si>
    <t>DICHIARAZIONE</t>
  </si>
  <si>
    <t xml:space="preserve">secondo quanto previsto dall''art 8 della  L.R. 23 settembre 1998, n. 89 </t>
  </si>
  <si>
    <t>ristrutturazione redatto utilizzando il prezziario regionale vigente è notevolmente superiore al costo di costruzione calcolato</t>
  </si>
  <si>
    <t xml:space="preserve">dei lavori di cui alla pratica de  quo,  DICHIARA che il costo di costruzione derivante dal  computo metrico per la opere di  </t>
  </si>
  <si>
    <t>COMUNE DI FOSSA</t>
  </si>
  <si>
    <t>Provincia di L'Aquila</t>
  </si>
  <si>
    <t>RICHIEDENTE DEL TITOLO ABILITATIVO</t>
  </si>
  <si>
    <t>Nome e Cognome _______________________</t>
  </si>
  <si>
    <t>residente in: __________________________</t>
  </si>
  <si>
    <t>_______________</t>
  </si>
  <si>
    <t>___</t>
  </si>
  <si>
    <t>descrizione dell'opera</t>
  </si>
  <si>
    <t>______</t>
  </si>
  <si>
    <t>_____</t>
  </si>
  <si>
    <t>_______</t>
  </si>
  <si>
    <t xml:space="preserve">Il sottoscritto Ing. __________, iscritto  all'ordine  degli  ingegneri  dalla Provincia  di _________  al  n. _____, progettista </t>
  </si>
  <si>
    <t xml:space="preserve">                                                                                                                                          Ing. _____________</t>
  </si>
  <si>
    <t>FOSSA</t>
  </si>
  <si>
    <t>€/mq</t>
  </si>
  <si>
    <t>__________________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</si>
</sst>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&quot;£&quot;;\-#,##0&quot;£&quot;"/>
    <numFmt numFmtId="171" formatCode="#,##0&quot;£&quot;;[Red]\-#,##0&quot;£&quot;"/>
    <numFmt numFmtId="172" formatCode="#,##0.00&quot;£&quot;;\-#,##0.00&quot;£&quot;"/>
    <numFmt numFmtId="173" formatCode="#,##0.00&quot;£&quot;;[Red]\-#,##0.00&quot;£&quot;"/>
    <numFmt numFmtId="174" formatCode="_-* #,##0&quot;£&quot;_-;\-* #,##0&quot;£&quot;_-;_-* &quot;-&quot;&quot;£&quot;_-;_-@_-"/>
    <numFmt numFmtId="175" formatCode="_-* #,##0_£_-;\-* #,##0_£_-;_-* &quot;-&quot;_£_-;_-@_-"/>
    <numFmt numFmtId="176" formatCode="_-* #,##0.00&quot;£&quot;_-;\-* #,##0.00&quot;£&quot;_-;_-* &quot;-&quot;??&quot;£&quot;_-;_-@_-"/>
    <numFmt numFmtId="177" formatCode="_-* #,##0.00_£_-;\-* #,##0.00_£_-;_-* &quot;-&quot;??_£_-;_-@_-"/>
    <numFmt numFmtId="178" formatCode="dd\-mm\-yy"/>
    <numFmt numFmtId="179" formatCode="0.000"/>
    <numFmt numFmtId="180" formatCode="0.0000"/>
    <numFmt numFmtId="181" formatCode="0.00000"/>
    <numFmt numFmtId="182" formatCode="0.0"/>
    <numFmt numFmtId="183" formatCode="d\ mmmm\ yyyy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66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0"/>
    </font>
    <font>
      <sz val="10"/>
      <name val="Swis721 BT"/>
      <family val="2"/>
    </font>
    <font>
      <sz val="8"/>
      <name val="Swis721 BT"/>
      <family val="2"/>
    </font>
    <font>
      <sz val="7"/>
      <name val="Swis721 BT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7"/>
      <color indexed="10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14" xfId="0" applyFont="1" applyFill="1" applyBorder="1" applyAlignment="1">
      <alignment horizontal="right"/>
    </xf>
    <xf numFmtId="0" fontId="33" fillId="33" borderId="14" xfId="0" applyFont="1" applyFill="1" applyBorder="1" applyAlignment="1">
      <alignment/>
    </xf>
    <xf numFmtId="0" fontId="33" fillId="33" borderId="15" xfId="0" applyFont="1" applyFill="1" applyBorder="1" applyAlignment="1">
      <alignment horizontal="left"/>
    </xf>
    <xf numFmtId="0" fontId="33" fillId="34" borderId="13" xfId="0" applyFont="1" applyFill="1" applyBorder="1" applyAlignment="1">
      <alignment/>
    </xf>
    <xf numFmtId="0" fontId="33" fillId="34" borderId="14" xfId="0" applyFont="1" applyFill="1" applyBorder="1" applyAlignment="1">
      <alignment horizontal="right"/>
    </xf>
    <xf numFmtId="0" fontId="33" fillId="34" borderId="14" xfId="0" applyFont="1" applyFill="1" applyBorder="1" applyAlignment="1">
      <alignment horizontal="left"/>
    </xf>
    <xf numFmtId="0" fontId="33" fillId="34" borderId="15" xfId="0" applyFont="1" applyFill="1" applyBorder="1" applyAlignment="1">
      <alignment horizontal="left"/>
    </xf>
    <xf numFmtId="0" fontId="33" fillId="33" borderId="14" xfId="0" applyFont="1" applyFill="1" applyBorder="1" applyAlignment="1">
      <alignment/>
    </xf>
    <xf numFmtId="0" fontId="34" fillId="34" borderId="16" xfId="0" applyFont="1" applyFill="1" applyBorder="1" applyAlignment="1">
      <alignment horizontal="left" vertical="center"/>
    </xf>
    <xf numFmtId="0" fontId="34" fillId="34" borderId="17" xfId="0" applyFont="1" applyFill="1" applyBorder="1" applyAlignment="1">
      <alignment horizontal="left" vertical="center"/>
    </xf>
    <xf numFmtId="0" fontId="34" fillId="34" borderId="18" xfId="0" applyFont="1" applyFill="1" applyBorder="1" applyAlignment="1">
      <alignment horizontal="left" vertical="center"/>
    </xf>
    <xf numFmtId="2" fontId="35" fillId="34" borderId="0" xfId="0" applyNumberFormat="1" applyFont="1" applyFill="1" applyAlignment="1">
      <alignment horizontal="centerContinuous" vertical="center"/>
    </xf>
    <xf numFmtId="0" fontId="36" fillId="34" borderId="0" xfId="0" applyFont="1" applyFill="1" applyAlignment="1">
      <alignment horizontal="centerContinuous" vertical="center"/>
    </xf>
    <xf numFmtId="0" fontId="36" fillId="34" borderId="19" xfId="0" applyFont="1" applyFill="1" applyBorder="1" applyAlignment="1">
      <alignment horizontal="centerContinuous" vertical="center"/>
    </xf>
    <xf numFmtId="0" fontId="35" fillId="34" borderId="20" xfId="0" applyFont="1" applyFill="1" applyBorder="1" applyAlignment="1">
      <alignment horizontal="centerContinuous" vertical="center"/>
    </xf>
    <xf numFmtId="0" fontId="29" fillId="34" borderId="0" xfId="0" applyFont="1" applyFill="1" applyAlignment="1">
      <alignment horizontal="centerContinuous" vertical="center"/>
    </xf>
    <xf numFmtId="0" fontId="29" fillId="34" borderId="19" xfId="0" applyFont="1" applyFill="1" applyBorder="1" applyAlignment="1">
      <alignment horizontal="centerContinuous" vertical="center"/>
    </xf>
    <xf numFmtId="0" fontId="37" fillId="0" borderId="21" xfId="0" applyFont="1" applyBorder="1" applyAlignment="1">
      <alignment horizontal="center" vertical="center" textRotation="90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textRotation="90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2" fontId="29" fillId="0" borderId="27" xfId="0" applyNumberFormat="1" applyFont="1" applyBorder="1" applyAlignment="1">
      <alignment horizontal="right"/>
    </xf>
    <xf numFmtId="2" fontId="29" fillId="0" borderId="28" xfId="0" applyNumberFormat="1" applyFont="1" applyBorder="1" applyAlignment="1">
      <alignment horizontal="right"/>
    </xf>
    <xf numFmtId="2" fontId="29" fillId="0" borderId="29" xfId="0" applyNumberFormat="1" applyFont="1" applyBorder="1" applyAlignment="1">
      <alignment/>
    </xf>
    <xf numFmtId="2" fontId="29" fillId="0" borderId="27" xfId="0" applyNumberFormat="1" applyFont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Alignment="1">
      <alignment horizontal="center"/>
    </xf>
    <xf numFmtId="2" fontId="29" fillId="0" borderId="21" xfId="0" applyNumberFormat="1" applyFont="1" applyBorder="1" applyAlignment="1">
      <alignment vertical="center"/>
    </xf>
    <xf numFmtId="2" fontId="29" fillId="0" borderId="22" xfId="0" applyNumberFormat="1" applyFont="1" applyBorder="1" applyAlignment="1">
      <alignment vertical="center"/>
    </xf>
    <xf numFmtId="2" fontId="29" fillId="0" borderId="23" xfId="0" applyNumberFormat="1" applyFont="1" applyBorder="1" applyAlignment="1">
      <alignment vertical="center"/>
    </xf>
    <xf numFmtId="0" fontId="35" fillId="34" borderId="0" xfId="0" applyFont="1" applyFill="1" applyAlignment="1">
      <alignment horizontal="centerContinuous" vertical="center"/>
    </xf>
    <xf numFmtId="0" fontId="29" fillId="0" borderId="21" xfId="0" applyFont="1" applyBorder="1" applyAlignment="1">
      <alignment horizontal="centerContinuous" vertical="center"/>
    </xf>
    <xf numFmtId="0" fontId="29" fillId="0" borderId="33" xfId="0" applyFont="1" applyBorder="1" applyAlignment="1">
      <alignment horizontal="centerContinuous" vertical="center"/>
    </xf>
    <xf numFmtId="0" fontId="29" fillId="0" borderId="34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Continuous" vertical="center"/>
    </xf>
    <xf numFmtId="2" fontId="29" fillId="0" borderId="37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Continuous" vertical="center"/>
    </xf>
    <xf numFmtId="2" fontId="29" fillId="0" borderId="43" xfId="0" applyNumberFormat="1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Continuous" vertical="center"/>
    </xf>
    <xf numFmtId="2" fontId="29" fillId="0" borderId="49" xfId="0" applyNumberFormat="1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5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52" xfId="0" applyFont="1" applyBorder="1" applyAlignment="1">
      <alignment horizontal="centerContinuous" vertical="center"/>
    </xf>
    <xf numFmtId="0" fontId="29" fillId="0" borderId="53" xfId="0" applyFont="1" applyBorder="1" applyAlignment="1">
      <alignment horizontal="centerContinuous" vertical="center"/>
    </xf>
    <xf numFmtId="0" fontId="29" fillId="0" borderId="37" xfId="0" applyFont="1" applyBorder="1" applyAlignment="1">
      <alignment horizontal="centerContinuous" vertical="center"/>
    </xf>
    <xf numFmtId="0" fontId="29" fillId="0" borderId="35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43" xfId="0" applyFont="1" applyBorder="1" applyAlignment="1">
      <alignment horizontal="centerContinuous" vertical="center"/>
    </xf>
    <xf numFmtId="0" fontId="29" fillId="0" borderId="41" xfId="0" applyFont="1" applyBorder="1" applyAlignment="1">
      <alignment horizontal="centerContinuous" vertical="center"/>
    </xf>
    <xf numFmtId="0" fontId="29" fillId="0" borderId="54" xfId="0" applyFont="1" applyBorder="1" applyAlignment="1">
      <alignment horizontal="centerContinuous" vertical="center"/>
    </xf>
    <xf numFmtId="0" fontId="29" fillId="0" borderId="49" xfId="0" applyFont="1" applyBorder="1" applyAlignment="1">
      <alignment horizontal="centerContinuous" vertical="center"/>
    </xf>
    <xf numFmtId="0" fontId="29" fillId="0" borderId="47" xfId="0" applyFont="1" applyBorder="1" applyAlignment="1">
      <alignment horizontal="centerContinuous" vertical="center"/>
    </xf>
    <xf numFmtId="0" fontId="29" fillId="0" borderId="55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178" fontId="29" fillId="0" borderId="0" xfId="0" applyNumberFormat="1" applyFont="1" applyBorder="1" applyAlignment="1">
      <alignment horizontal="left"/>
    </xf>
    <xf numFmtId="0" fontId="35" fillId="0" borderId="45" xfId="0" applyFont="1" applyBorder="1" applyAlignment="1">
      <alignment horizontal="centerContinuous" vertical="top"/>
    </xf>
    <xf numFmtId="0" fontId="29" fillId="0" borderId="45" xfId="0" applyFont="1" applyBorder="1" applyAlignment="1">
      <alignment horizontal="centerContinuous" vertical="top"/>
    </xf>
    <xf numFmtId="0" fontId="32" fillId="0" borderId="45" xfId="0" applyFont="1" applyBorder="1" applyAlignment="1">
      <alignment horizontal="centerContinuous" vertical="top"/>
    </xf>
    <xf numFmtId="0" fontId="32" fillId="0" borderId="0" xfId="0" applyFont="1" applyBorder="1" applyAlignment="1">
      <alignment horizontal="centerContinuous" vertical="top"/>
    </xf>
    <xf numFmtId="0" fontId="29" fillId="0" borderId="0" xfId="0" applyFont="1" applyBorder="1" applyAlignment="1">
      <alignment horizontal="centerContinuous" vertical="top"/>
    </xf>
    <xf numFmtId="0" fontId="37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7" fillId="0" borderId="5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36" fillId="0" borderId="50" xfId="0" applyFont="1" applyBorder="1" applyAlignment="1">
      <alignment/>
    </xf>
    <xf numFmtId="0" fontId="36" fillId="0" borderId="0" xfId="0" applyFont="1" applyBorder="1" applyAlignment="1">
      <alignment/>
    </xf>
    <xf numFmtId="178" fontId="36" fillId="0" borderId="0" xfId="0" applyNumberFormat="1" applyFont="1" applyBorder="1" applyAlignment="1">
      <alignment horizontal="right"/>
    </xf>
    <xf numFmtId="178" fontId="36" fillId="0" borderId="0" xfId="0" applyNumberFormat="1" applyFont="1" applyBorder="1" applyAlignment="1">
      <alignment horizontal="left"/>
    </xf>
    <xf numFmtId="0" fontId="35" fillId="0" borderId="44" xfId="0" applyFont="1" applyBorder="1" applyAlignment="1">
      <alignment horizontal="centerContinuous" vertical="top"/>
    </xf>
    <xf numFmtId="0" fontId="32" fillId="0" borderId="46" xfId="0" applyFont="1" applyBorder="1" applyAlignment="1">
      <alignment horizontal="centerContinuous" vertical="top"/>
    </xf>
    <xf numFmtId="0" fontId="29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35" borderId="0" xfId="0" applyFont="1" applyFill="1" applyBorder="1" applyAlignment="1">
      <alignment/>
    </xf>
    <xf numFmtId="0" fontId="38" fillId="0" borderId="14" xfId="0" applyFont="1" applyBorder="1" applyAlignment="1">
      <alignment horizontal="right"/>
    </xf>
    <xf numFmtId="0" fontId="38" fillId="34" borderId="56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36" fillId="0" borderId="27" xfId="0" applyFont="1" applyBorder="1" applyAlignment="1">
      <alignment/>
    </xf>
    <xf numFmtId="0" fontId="29" fillId="0" borderId="59" xfId="0" applyFont="1" applyBorder="1" applyAlignment="1">
      <alignment/>
    </xf>
    <xf numFmtId="2" fontId="38" fillId="34" borderId="56" xfId="0" applyNumberFormat="1" applyFont="1" applyFill="1" applyBorder="1" applyAlignment="1">
      <alignment horizontal="right" vertical="center"/>
    </xf>
    <xf numFmtId="2" fontId="29" fillId="0" borderId="21" xfId="0" applyNumberFormat="1" applyFont="1" applyBorder="1" applyAlignment="1">
      <alignment horizontal="right" vertical="center"/>
    </xf>
    <xf numFmtId="2" fontId="38" fillId="0" borderId="21" xfId="0" applyNumberFormat="1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2" fontId="36" fillId="0" borderId="36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centerContinuous" vertical="center"/>
    </xf>
    <xf numFmtId="2" fontId="36" fillId="0" borderId="60" xfId="0" applyNumberFormat="1" applyFont="1" applyBorder="1" applyAlignment="1">
      <alignment horizontal="right" vertical="center"/>
    </xf>
    <xf numFmtId="0" fontId="29" fillId="0" borderId="0" xfId="0" applyFont="1" applyFill="1" applyAlignment="1">
      <alignment/>
    </xf>
    <xf numFmtId="2" fontId="39" fillId="0" borderId="27" xfId="0" applyNumberFormat="1" applyFont="1" applyBorder="1" applyAlignment="1">
      <alignment horizontal="right"/>
    </xf>
    <xf numFmtId="2" fontId="40" fillId="36" borderId="61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Continuous" vertical="center"/>
    </xf>
    <xf numFmtId="0" fontId="33" fillId="0" borderId="11" xfId="0" applyFont="1" applyBorder="1" applyAlignment="1">
      <alignment horizontal="centerContinuous" vertical="center"/>
    </xf>
    <xf numFmtId="2" fontId="29" fillId="0" borderId="36" xfId="0" applyNumberFormat="1" applyFont="1" applyBorder="1" applyAlignment="1">
      <alignment horizontal="right" vertical="center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 quotePrefix="1">
      <alignment horizontal="center" vertical="center"/>
    </xf>
    <xf numFmtId="0" fontId="41" fillId="0" borderId="17" xfId="0" applyFont="1" applyBorder="1" applyAlignment="1" quotePrefix="1">
      <alignment horizontal="center" vertical="center"/>
    </xf>
    <xf numFmtId="0" fontId="41" fillId="0" borderId="18" xfId="0" applyFont="1" applyBorder="1" applyAlignment="1" quotePrefix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36" fillId="0" borderId="16" xfId="0" applyNumberFormat="1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2" fontId="36" fillId="0" borderId="16" xfId="0" applyNumberFormat="1" applyFont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182" fontId="36" fillId="0" borderId="16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18" xfId="0" applyNumberFormat="1" applyFont="1" applyBorder="1" applyAlignment="1">
      <alignment horizontal="center" vertical="center"/>
    </xf>
    <xf numFmtId="0" fontId="42" fillId="34" borderId="57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24" xfId="0" applyFont="1" applyBorder="1" applyAlignment="1">
      <alignment horizontal="left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182" fontId="29" fillId="0" borderId="3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2" fontId="36" fillId="0" borderId="10" xfId="0" applyNumberFormat="1" applyFont="1" applyBorder="1" applyAlignment="1" quotePrefix="1">
      <alignment horizontal="center" vertical="center"/>
    </xf>
    <xf numFmtId="2" fontId="36" fillId="0" borderId="11" xfId="0" applyNumberFormat="1" applyFont="1" applyBorder="1" applyAlignment="1" quotePrefix="1">
      <alignment horizontal="center" vertical="center"/>
    </xf>
    <xf numFmtId="2" fontId="36" fillId="0" borderId="12" xfId="0" applyNumberFormat="1" applyFont="1" applyBorder="1" applyAlignment="1" quotePrefix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3" fillId="0" borderId="13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2" fontId="36" fillId="0" borderId="13" xfId="0" applyNumberFormat="1" applyFont="1" applyBorder="1" applyAlignment="1" quotePrefix="1">
      <alignment horizontal="center" vertical="center"/>
    </xf>
    <xf numFmtId="2" fontId="36" fillId="0" borderId="14" xfId="0" applyNumberFormat="1" applyFont="1" applyBorder="1" applyAlignment="1" quotePrefix="1">
      <alignment horizontal="center" vertical="center"/>
    </xf>
    <xf numFmtId="2" fontId="36" fillId="0" borderId="15" xfId="0" applyNumberFormat="1" applyFon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0" xfId="0" applyFont="1" applyBorder="1" applyAlignment="1" quotePrefix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justify" vertical="center" wrapText="1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29" fillId="0" borderId="5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29" fillId="0" borderId="5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center"/>
    </xf>
    <xf numFmtId="1" fontId="29" fillId="0" borderId="30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top"/>
    </xf>
    <xf numFmtId="0" fontId="35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2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18" xfId="0" applyNumberFormat="1" applyFont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34" borderId="21" xfId="0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3" fillId="0" borderId="24" xfId="0" applyFont="1" applyBorder="1" applyAlignment="1">
      <alignment horizontal="left"/>
    </xf>
    <xf numFmtId="0" fontId="43" fillId="0" borderId="57" xfId="0" applyFont="1" applyBorder="1" applyAlignment="1">
      <alignment horizontal="left"/>
    </xf>
    <xf numFmtId="0" fontId="29" fillId="0" borderId="57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44" fillId="0" borderId="24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1" fillId="34" borderId="5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4" borderId="51" xfId="0" applyFont="1" applyFill="1" applyBorder="1" applyAlignment="1">
      <alignment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2" fontId="36" fillId="0" borderId="50" xfId="0" applyNumberFormat="1" applyFont="1" applyBorder="1" applyAlignment="1">
      <alignment horizontal="center" vertical="center"/>
    </xf>
    <xf numFmtId="2" fontId="36" fillId="0" borderId="51" xfId="0" applyNumberFormat="1" applyFont="1" applyBorder="1" applyAlignment="1">
      <alignment horizontal="center" vertical="center"/>
    </xf>
    <xf numFmtId="0" fontId="41" fillId="0" borderId="21" xfId="0" applyFont="1" applyBorder="1" applyAlignment="1" quotePrefix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51" xfId="0" applyFont="1" applyBorder="1" applyAlignment="1">
      <alignment vertical="center" wrapText="1"/>
    </xf>
    <xf numFmtId="0" fontId="43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/>
    </xf>
    <xf numFmtId="0" fontId="43" fillId="0" borderId="57" xfId="0" applyFont="1" applyBorder="1" applyAlignment="1">
      <alignment horizontal="left" vertical="center"/>
    </xf>
    <xf numFmtId="0" fontId="41" fillId="0" borderId="57" xfId="0" applyFont="1" applyBorder="1" applyAlignment="1">
      <alignment/>
    </xf>
    <xf numFmtId="0" fontId="29" fillId="0" borderId="30" xfId="0" applyFont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4" fontId="29" fillId="0" borderId="62" xfId="0" applyNumberFormat="1" applyFont="1" applyBorder="1" applyAlignment="1">
      <alignment horizontal="right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4" fontId="29" fillId="0" borderId="63" xfId="0" applyNumberFormat="1" applyFont="1" applyBorder="1" applyAlignment="1">
      <alignment horizontal="right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36" fillId="0" borderId="10" xfId="0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vertic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6" fillId="0" borderId="51" xfId="0" applyFont="1" applyBorder="1" applyAlignment="1">
      <alignment/>
    </xf>
    <xf numFmtId="0" fontId="38" fillId="0" borderId="0" xfId="0" applyFont="1" applyAlignment="1">
      <alignment/>
    </xf>
    <xf numFmtId="0" fontId="36" fillId="0" borderId="5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51" xfId="0" applyFont="1" applyBorder="1" applyAlignment="1">
      <alignment/>
    </xf>
    <xf numFmtId="0" fontId="29" fillId="0" borderId="0" xfId="0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/>
    </xf>
    <xf numFmtId="0" fontId="29" fillId="0" borderId="64" xfId="0" applyFont="1" applyBorder="1" applyAlignment="1">
      <alignment horizontal="center"/>
    </xf>
    <xf numFmtId="0" fontId="36" fillId="34" borderId="5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51" xfId="0" applyFont="1" applyFill="1" applyBorder="1" applyAlignment="1">
      <alignment vertical="top" wrapText="1"/>
    </xf>
    <xf numFmtId="0" fontId="38" fillId="34" borderId="41" xfId="0" applyFont="1" applyFill="1" applyBorder="1" applyAlignment="1">
      <alignment horizontal="center" vertical="center"/>
    </xf>
    <xf numFmtId="0" fontId="36" fillId="37" borderId="65" xfId="0" applyFont="1" applyFill="1" applyBorder="1" applyAlignment="1">
      <alignment vertical="center" wrapText="1"/>
    </xf>
    <xf numFmtId="0" fontId="36" fillId="37" borderId="66" xfId="0" applyFont="1" applyFill="1" applyBorder="1" applyAlignment="1">
      <alignment vertical="center" wrapText="1"/>
    </xf>
    <xf numFmtId="0" fontId="36" fillId="34" borderId="13" xfId="0" applyFont="1" applyFill="1" applyBorder="1" applyAlignment="1">
      <alignment horizontal="center" vertical="top"/>
    </xf>
    <xf numFmtId="0" fontId="36" fillId="37" borderId="67" xfId="0" applyFont="1" applyFill="1" applyBorder="1" applyAlignment="1">
      <alignment vertical="center" wrapText="1"/>
    </xf>
    <xf numFmtId="0" fontId="36" fillId="37" borderId="15" xfId="0" applyFont="1" applyFill="1" applyBorder="1" applyAlignment="1">
      <alignment vertical="center" wrapText="1"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9" fillId="0" borderId="62" xfId="0" applyFont="1" applyBorder="1" applyAlignment="1">
      <alignment horizontal="center"/>
    </xf>
    <xf numFmtId="0" fontId="46" fillId="0" borderId="0" xfId="0" applyFont="1" applyFill="1" applyAlignment="1">
      <alignment horizontal="left" vertical="center"/>
    </xf>
    <xf numFmtId="0" fontId="36" fillId="0" borderId="0" xfId="0" applyFont="1" applyAlignment="1">
      <alignment horizontal="center"/>
    </xf>
    <xf numFmtId="4" fontId="29" fillId="0" borderId="0" xfId="0" applyNumberFormat="1" applyFont="1" applyBorder="1" applyAlignment="1">
      <alignment horizontal="right"/>
    </xf>
    <xf numFmtId="0" fontId="29" fillId="0" borderId="62" xfId="0" applyFont="1" applyBorder="1" applyAlignment="1">
      <alignment/>
    </xf>
    <xf numFmtId="4" fontId="29" fillId="0" borderId="64" xfId="0" applyNumberFormat="1" applyFont="1" applyBorder="1" applyAlignment="1">
      <alignment horizontal="right"/>
    </xf>
    <xf numFmtId="0" fontId="36" fillId="0" borderId="6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64" xfId="0" applyFont="1" applyBorder="1" applyAlignment="1">
      <alignment/>
    </xf>
    <xf numFmtId="0" fontId="43" fillId="0" borderId="11" xfId="0" applyFont="1" applyBorder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 horizontal="right"/>
    </xf>
    <xf numFmtId="0" fontId="47" fillId="0" borderId="6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17" fontId="47" fillId="0" borderId="62" xfId="0" applyNumberFormat="1" applyFont="1" applyBorder="1" applyAlignment="1" quotePrefix="1">
      <alignment horizontal="center"/>
    </xf>
    <xf numFmtId="0" fontId="28" fillId="0" borderId="62" xfId="0" applyFont="1" applyBorder="1" applyAlignment="1">
      <alignment horizontal="left"/>
    </xf>
    <xf numFmtId="0" fontId="29" fillId="0" borderId="0" xfId="0" applyFont="1" applyAlignment="1">
      <alignment/>
    </xf>
    <xf numFmtId="0" fontId="33" fillId="0" borderId="64" xfId="0" applyFont="1" applyBorder="1" applyAlignment="1">
      <alignment horizontal="center"/>
    </xf>
    <xf numFmtId="0" fontId="33" fillId="0" borderId="64" xfId="0" applyFont="1" applyBorder="1" applyAlignment="1">
      <alignment horizontal="left"/>
    </xf>
    <xf numFmtId="0" fontId="33" fillId="0" borderId="62" xfId="0" applyFont="1" applyBorder="1" applyAlignment="1">
      <alignment horizontal="center"/>
    </xf>
    <xf numFmtId="0" fontId="29" fillId="0" borderId="64" xfId="0" applyFont="1" applyBorder="1" applyAlignment="1">
      <alignment/>
    </xf>
    <xf numFmtId="183" fontId="33" fillId="0" borderId="62" xfId="0" applyNumberFormat="1" applyFont="1" applyBorder="1" applyAlignment="1">
      <alignment horizontal="left"/>
    </xf>
    <xf numFmtId="0" fontId="29" fillId="0" borderId="6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85" zoomScaleNormal="85" zoomScalePageLayoutView="0" workbookViewId="0" topLeftCell="A1">
      <selection activeCell="M11" sqref="M11"/>
    </sheetView>
  </sheetViews>
  <sheetFormatPr defaultColWidth="9.33203125" defaultRowHeight="12.75"/>
  <cols>
    <col min="1" max="1" width="9.83203125" style="0" customWidth="1"/>
    <col min="2" max="2" width="8.16015625" style="0" customWidth="1"/>
    <col min="3" max="3" width="22" style="0" customWidth="1"/>
    <col min="4" max="4" width="23.5" style="0" customWidth="1"/>
    <col min="5" max="8" width="7.83203125" style="0" customWidth="1"/>
    <col min="9" max="9" width="9.83203125" style="0" customWidth="1"/>
  </cols>
  <sheetData>
    <row r="1" spans="1:9" ht="19.5" customHeight="1">
      <c r="A1" s="9" t="s">
        <v>234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9" t="s">
        <v>235</v>
      </c>
      <c r="B2" s="9"/>
      <c r="C2" s="9"/>
      <c r="D2" s="9"/>
      <c r="E2" s="9"/>
      <c r="F2" s="9"/>
      <c r="G2" s="9"/>
      <c r="H2" s="9"/>
      <c r="I2" s="9"/>
    </row>
    <row r="3" spans="1:10" ht="11.25" customHeight="1">
      <c r="A3" s="10"/>
      <c r="B3" s="10"/>
      <c r="C3" s="10"/>
      <c r="D3" s="10"/>
      <c r="E3" s="10"/>
      <c r="F3" s="10"/>
      <c r="G3" s="10"/>
      <c r="H3" s="10"/>
      <c r="I3" s="10"/>
      <c r="J3" s="1"/>
    </row>
    <row r="4" spans="1:11" ht="21.75" customHeigh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4"/>
      <c r="K4" s="3"/>
    </row>
    <row r="5" spans="1:10" ht="15" customHeight="1">
      <c r="A5" s="13" t="s">
        <v>2</v>
      </c>
      <c r="B5" s="13"/>
      <c r="C5" s="13"/>
      <c r="D5" s="12"/>
      <c r="E5" s="12"/>
      <c r="F5" s="13"/>
      <c r="G5" s="13"/>
      <c r="H5" s="13"/>
      <c r="I5" s="13"/>
      <c r="J5" s="2"/>
    </row>
    <row r="6" spans="1:10" ht="9.75" customHeight="1">
      <c r="A6" s="14" t="s">
        <v>3</v>
      </c>
      <c r="B6" s="14"/>
      <c r="C6" s="14"/>
      <c r="D6" s="15"/>
      <c r="E6" s="15"/>
      <c r="F6" s="14"/>
      <c r="G6" s="14"/>
      <c r="H6" s="14"/>
      <c r="I6" s="14"/>
      <c r="J6" s="2"/>
    </row>
    <row r="7" spans="1:10" ht="24.75" customHeight="1">
      <c r="A7" s="16" t="s">
        <v>236</v>
      </c>
      <c r="B7" s="10"/>
      <c r="C7" s="10"/>
      <c r="D7" s="10"/>
      <c r="E7" s="10"/>
      <c r="F7" s="10"/>
      <c r="G7" s="10"/>
      <c r="H7" s="10"/>
      <c r="I7" s="10"/>
      <c r="J7" s="1"/>
    </row>
    <row r="8" spans="1:9" ht="19.5" customHeight="1">
      <c r="A8" s="17" t="s">
        <v>237</v>
      </c>
      <c r="B8" s="18"/>
      <c r="C8" s="18"/>
      <c r="D8" s="18"/>
      <c r="E8" s="18"/>
      <c r="F8" s="18"/>
      <c r="G8" s="18"/>
      <c r="H8" s="18"/>
      <c r="I8" s="19"/>
    </row>
    <row r="9" spans="1:9" ht="19.5" customHeight="1">
      <c r="A9" s="20" t="s">
        <v>238</v>
      </c>
      <c r="B9" s="22"/>
      <c r="C9" s="22"/>
      <c r="D9" s="21" t="s">
        <v>4</v>
      </c>
      <c r="E9" s="28" t="s">
        <v>239</v>
      </c>
      <c r="F9" s="28"/>
      <c r="G9" s="28"/>
      <c r="H9" s="21" t="s">
        <v>5</v>
      </c>
      <c r="I9" s="23" t="s">
        <v>240</v>
      </c>
    </row>
    <row r="10" spans="1:9" ht="30.75" customHeight="1">
      <c r="A10" s="16" t="s">
        <v>6</v>
      </c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7" t="s">
        <v>237</v>
      </c>
      <c r="B11" s="18"/>
      <c r="C11" s="18"/>
      <c r="D11" s="18"/>
      <c r="E11" s="18"/>
      <c r="F11" s="18"/>
      <c r="G11" s="18"/>
      <c r="H11" s="18"/>
      <c r="I11" s="19"/>
    </row>
    <row r="12" spans="1:9" ht="19.5" customHeight="1">
      <c r="A12" s="24" t="s">
        <v>220</v>
      </c>
      <c r="B12" s="25"/>
      <c r="C12" s="26" t="s">
        <v>249</v>
      </c>
      <c r="D12" s="21" t="s">
        <v>4</v>
      </c>
      <c r="E12" s="28" t="s">
        <v>239</v>
      </c>
      <c r="F12" s="28"/>
      <c r="G12" s="28"/>
      <c r="H12" s="25" t="s">
        <v>5</v>
      </c>
      <c r="I12" s="27" t="s">
        <v>240</v>
      </c>
    </row>
    <row r="13" spans="1:9" ht="29.25" customHeight="1">
      <c r="A13" s="16" t="s">
        <v>7</v>
      </c>
      <c r="B13" s="10"/>
      <c r="C13" s="10"/>
      <c r="D13" s="10"/>
      <c r="E13" s="10"/>
      <c r="F13" s="10"/>
      <c r="G13" s="10"/>
      <c r="H13" s="10"/>
      <c r="I13" s="10"/>
    </row>
    <row r="14" spans="1:9" ht="19.5" customHeight="1">
      <c r="A14" s="29" t="s">
        <v>241</v>
      </c>
      <c r="B14" s="30"/>
      <c r="C14" s="30"/>
      <c r="D14" s="30"/>
      <c r="E14" s="30"/>
      <c r="F14" s="30"/>
      <c r="G14" s="30"/>
      <c r="H14" s="30"/>
      <c r="I14" s="31"/>
    </row>
    <row r="15" spans="1:10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"/>
    </row>
    <row r="16" spans="1:10" ht="15" customHeight="1" thickBot="1">
      <c r="A16" s="10"/>
      <c r="B16" s="10"/>
      <c r="C16" s="124" t="s">
        <v>8</v>
      </c>
      <c r="D16" s="125" t="s">
        <v>244</v>
      </c>
      <c r="E16" s="126" t="s">
        <v>9</v>
      </c>
      <c r="F16" s="126"/>
      <c r="G16" s="125" t="s">
        <v>243</v>
      </c>
      <c r="H16" s="10"/>
      <c r="I16" s="10"/>
      <c r="J16" s="1"/>
    </row>
    <row r="17" spans="1:9" ht="19.5" customHeight="1" thickBot="1" thickTop="1">
      <c r="A17" s="127" t="s">
        <v>10</v>
      </c>
      <c r="B17" s="128"/>
      <c r="C17" s="129" t="s">
        <v>11</v>
      </c>
      <c r="D17" s="129" t="s">
        <v>12</v>
      </c>
      <c r="E17" s="130" t="s">
        <v>13</v>
      </c>
      <c r="F17" s="130" t="s">
        <v>14</v>
      </c>
      <c r="G17" s="130" t="s">
        <v>15</v>
      </c>
      <c r="H17" s="130" t="s">
        <v>16</v>
      </c>
      <c r="I17" s="127" t="s">
        <v>17</v>
      </c>
    </row>
    <row r="18" spans="1:9" ht="9.75" customHeight="1" thickTop="1">
      <c r="A18" s="10"/>
      <c r="B18" s="131" t="s">
        <v>18</v>
      </c>
      <c r="C18" s="132"/>
      <c r="D18" s="132"/>
      <c r="E18" s="131" t="s">
        <v>18</v>
      </c>
      <c r="F18" s="131" t="s">
        <v>18</v>
      </c>
      <c r="G18" s="131" t="s">
        <v>18</v>
      </c>
      <c r="H18" s="131" t="s">
        <v>18</v>
      </c>
      <c r="I18" s="10"/>
    </row>
    <row r="19" spans="1:9" ht="18" customHeight="1">
      <c r="A19" s="10"/>
      <c r="B19" s="48">
        <v>0</v>
      </c>
      <c r="C19" s="133"/>
      <c r="D19" s="134"/>
      <c r="E19" s="48">
        <v>0</v>
      </c>
      <c r="F19" s="48"/>
      <c r="G19" s="48"/>
      <c r="H19" s="48"/>
      <c r="I19" s="10"/>
    </row>
    <row r="20" spans="1:9" ht="18" customHeight="1">
      <c r="A20" s="10"/>
      <c r="B20" s="48"/>
      <c r="C20" s="133"/>
      <c r="D20" s="134"/>
      <c r="E20" s="48"/>
      <c r="F20" s="48"/>
      <c r="G20" s="48"/>
      <c r="H20" s="48"/>
      <c r="I20" s="10"/>
    </row>
    <row r="21" spans="1:9" ht="18" customHeight="1">
      <c r="A21" s="10"/>
      <c r="B21" s="48"/>
      <c r="C21" s="133"/>
      <c r="D21" s="134"/>
      <c r="E21" s="48"/>
      <c r="F21" s="48"/>
      <c r="G21" s="48"/>
      <c r="H21" s="48"/>
      <c r="I21" s="10"/>
    </row>
    <row r="22" spans="1:9" ht="18" customHeight="1">
      <c r="A22" s="10"/>
      <c r="B22" s="48"/>
      <c r="C22" s="133"/>
      <c r="D22" s="134"/>
      <c r="E22" s="48"/>
      <c r="F22" s="48"/>
      <c r="G22" s="48"/>
      <c r="H22" s="48"/>
      <c r="I22" s="10"/>
    </row>
    <row r="23" spans="1:9" ht="18" customHeight="1">
      <c r="A23" s="10"/>
      <c r="B23" s="48"/>
      <c r="C23" s="133"/>
      <c r="D23" s="134"/>
      <c r="E23" s="48"/>
      <c r="F23" s="48"/>
      <c r="G23" s="48"/>
      <c r="H23" s="48"/>
      <c r="I23" s="10"/>
    </row>
    <row r="24" spans="1:9" ht="18" customHeight="1">
      <c r="A24" s="10"/>
      <c r="B24" s="48"/>
      <c r="C24" s="133"/>
      <c r="D24" s="134"/>
      <c r="E24" s="48"/>
      <c r="F24" s="48"/>
      <c r="G24" s="48"/>
      <c r="H24" s="48"/>
      <c r="I24" s="10"/>
    </row>
    <row r="25" spans="1:9" ht="18" customHeight="1">
      <c r="A25" s="10"/>
      <c r="B25" s="48"/>
      <c r="C25" s="133"/>
      <c r="D25" s="134"/>
      <c r="E25" s="48"/>
      <c r="F25" s="48"/>
      <c r="G25" s="48"/>
      <c r="H25" s="48"/>
      <c r="I25" s="10"/>
    </row>
    <row r="26" spans="1:9" ht="18" customHeight="1">
      <c r="A26" s="10"/>
      <c r="B26" s="48"/>
      <c r="C26" s="133"/>
      <c r="D26" s="134"/>
      <c r="E26" s="48"/>
      <c r="F26" s="48"/>
      <c r="G26" s="48"/>
      <c r="H26" s="48"/>
      <c r="I26" s="10"/>
    </row>
    <row r="27" spans="1:9" ht="18" customHeight="1">
      <c r="A27" s="10"/>
      <c r="B27" s="48"/>
      <c r="C27" s="133"/>
      <c r="D27" s="134"/>
      <c r="E27" s="48"/>
      <c r="F27" s="48"/>
      <c r="G27" s="48"/>
      <c r="H27" s="48"/>
      <c r="I27" s="10"/>
    </row>
    <row r="28" spans="1:9" ht="18" customHeight="1">
      <c r="A28" s="10"/>
      <c r="B28" s="48"/>
      <c r="C28" s="133"/>
      <c r="D28" s="134"/>
      <c r="E28" s="48"/>
      <c r="F28" s="48"/>
      <c r="G28" s="48"/>
      <c r="H28" s="48"/>
      <c r="I28" s="10"/>
    </row>
    <row r="29" spans="1:9" ht="18" customHeight="1">
      <c r="A29" s="10"/>
      <c r="B29" s="48"/>
      <c r="C29" s="133"/>
      <c r="D29" s="134"/>
      <c r="E29" s="48"/>
      <c r="F29" s="48"/>
      <c r="G29" s="48"/>
      <c r="H29" s="48"/>
      <c r="I29" s="10"/>
    </row>
    <row r="30" spans="1:9" ht="18" customHeight="1">
      <c r="A30" s="10"/>
      <c r="B30" s="48"/>
      <c r="C30" s="133"/>
      <c r="D30" s="134"/>
      <c r="E30" s="48"/>
      <c r="F30" s="48"/>
      <c r="G30" s="48"/>
      <c r="H30" s="48"/>
      <c r="I30" s="10"/>
    </row>
    <row r="31" spans="1:9" ht="18" customHeight="1">
      <c r="A31" s="10"/>
      <c r="B31" s="48"/>
      <c r="C31" s="133"/>
      <c r="D31" s="134"/>
      <c r="E31" s="48"/>
      <c r="F31" s="48"/>
      <c r="G31" s="48"/>
      <c r="H31" s="48"/>
      <c r="I31" s="10"/>
    </row>
    <row r="32" spans="1:9" ht="18" customHeight="1">
      <c r="A32" s="10"/>
      <c r="B32" s="48"/>
      <c r="C32" s="133"/>
      <c r="D32" s="134"/>
      <c r="E32" s="48"/>
      <c r="F32" s="48"/>
      <c r="G32" s="48"/>
      <c r="H32" s="48"/>
      <c r="I32" s="10"/>
    </row>
    <row r="33" spans="1:9" ht="18" customHeight="1">
      <c r="A33" s="10"/>
      <c r="B33" s="48"/>
      <c r="C33" s="133"/>
      <c r="D33" s="134"/>
      <c r="E33" s="48"/>
      <c r="F33" s="48"/>
      <c r="G33" s="48"/>
      <c r="H33" s="48"/>
      <c r="I33" s="10"/>
    </row>
    <row r="34" spans="1:9" ht="4.5" customHeight="1" thickBot="1">
      <c r="A34" s="10"/>
      <c r="B34" s="53"/>
      <c r="C34" s="135"/>
      <c r="D34" s="53"/>
      <c r="E34" s="53"/>
      <c r="F34" s="53"/>
      <c r="G34" s="53"/>
      <c r="H34" s="53"/>
      <c r="I34" s="10"/>
    </row>
    <row r="35" spans="1:9" ht="19.5" customHeight="1" thickBot="1" thickTop="1">
      <c r="A35" s="136">
        <f>ROUND(SUM(B19:B33),2)</f>
        <v>0</v>
      </c>
      <c r="B35" s="10"/>
      <c r="C35" s="10"/>
      <c r="D35" s="10"/>
      <c r="E35" s="137">
        <f>ROUND(SUM(E19:E33),2)</f>
        <v>0</v>
      </c>
      <c r="F35" s="137">
        <f>ROUND(SUM(F19:F33),2)</f>
        <v>0</v>
      </c>
      <c r="G35" s="137">
        <f>ROUND(SUM(G19:G33),2)</f>
        <v>0</v>
      </c>
      <c r="H35" s="137">
        <f>ROUND(SUM(H19:H33),2)</f>
        <v>0</v>
      </c>
      <c r="I35" s="136">
        <f>SUM(E35:H35)</f>
        <v>0</v>
      </c>
    </row>
    <row r="36" spans="1:9" ht="4.5" customHeight="1" thickTop="1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9.5" customHeight="1">
      <c r="A37" s="138">
        <f>A35</f>
        <v>0</v>
      </c>
      <c r="B37" s="139" t="s">
        <v>19</v>
      </c>
      <c r="C37" s="139"/>
      <c r="D37" s="139"/>
      <c r="E37" s="140">
        <f>E35</f>
        <v>0</v>
      </c>
      <c r="F37" s="140">
        <f>F35</f>
        <v>0</v>
      </c>
      <c r="G37" s="140">
        <f>G35</f>
        <v>0</v>
      </c>
      <c r="H37" s="140">
        <f>H35</f>
        <v>0</v>
      </c>
      <c r="I37" s="138">
        <f>I35</f>
        <v>0</v>
      </c>
    </row>
    <row r="38" spans="1:9" ht="15.75" customHeight="1">
      <c r="A38" s="138">
        <f>A37</f>
        <v>0</v>
      </c>
      <c r="B38" s="141" t="s">
        <v>20</v>
      </c>
      <c r="C38" s="141"/>
      <c r="D38" s="141"/>
      <c r="E38" s="142">
        <f>E37</f>
        <v>0</v>
      </c>
      <c r="F38" s="142">
        <f>F37</f>
        <v>0</v>
      </c>
      <c r="G38" s="142">
        <f>G37</f>
        <v>0</v>
      </c>
      <c r="H38" s="142">
        <f>H37</f>
        <v>0</v>
      </c>
      <c r="I38" s="138">
        <f>I37</f>
        <v>0</v>
      </c>
    </row>
    <row r="39" spans="1:9" ht="50.2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10" ht="15" customHeight="1" thickBot="1">
      <c r="A40" s="10"/>
      <c r="B40" s="10"/>
      <c r="C40" s="124" t="s">
        <v>8</v>
      </c>
      <c r="D40" s="125" t="s">
        <v>242</v>
      </c>
      <c r="E40" s="126" t="s">
        <v>9</v>
      </c>
      <c r="F40" s="126"/>
      <c r="G40" s="125" t="s">
        <v>243</v>
      </c>
      <c r="H40" s="10"/>
      <c r="I40" s="10"/>
      <c r="J40" s="1"/>
    </row>
    <row r="41" spans="1:9" ht="15" customHeight="1" thickBot="1" thickTop="1">
      <c r="A41" s="127" t="s">
        <v>10</v>
      </c>
      <c r="B41" s="128"/>
      <c r="C41" s="129" t="s">
        <v>11</v>
      </c>
      <c r="D41" s="129" t="s">
        <v>12</v>
      </c>
      <c r="E41" s="130" t="s">
        <v>13</v>
      </c>
      <c r="F41" s="130" t="s">
        <v>14</v>
      </c>
      <c r="G41" s="130" t="s">
        <v>15</v>
      </c>
      <c r="H41" s="130" t="s">
        <v>16</v>
      </c>
      <c r="I41" s="127" t="s">
        <v>17</v>
      </c>
    </row>
    <row r="42" spans="1:9" ht="15" customHeight="1" thickTop="1">
      <c r="A42" s="10"/>
      <c r="B42" s="131" t="s">
        <v>18</v>
      </c>
      <c r="C42" s="132"/>
      <c r="D42" s="132"/>
      <c r="E42" s="131" t="s">
        <v>18</v>
      </c>
      <c r="F42" s="131" t="s">
        <v>18</v>
      </c>
      <c r="G42" s="131" t="s">
        <v>18</v>
      </c>
      <c r="H42" s="131" t="s">
        <v>18</v>
      </c>
      <c r="I42" s="10"/>
    </row>
    <row r="43" spans="1:9" ht="15" customHeight="1">
      <c r="A43" s="10"/>
      <c r="B43" s="48">
        <v>0</v>
      </c>
      <c r="C43" s="133"/>
      <c r="D43" s="134"/>
      <c r="E43" s="48">
        <v>0</v>
      </c>
      <c r="F43" s="48"/>
      <c r="G43" s="48"/>
      <c r="H43" s="48"/>
      <c r="I43" s="10"/>
    </row>
    <row r="44" spans="1:9" ht="15" customHeight="1">
      <c r="A44" s="10"/>
      <c r="B44" s="48"/>
      <c r="C44" s="133"/>
      <c r="D44" s="134"/>
      <c r="E44" s="48"/>
      <c r="F44" s="48"/>
      <c r="G44" s="48"/>
      <c r="H44" s="48"/>
      <c r="I44" s="10"/>
    </row>
    <row r="45" spans="1:9" ht="15" customHeight="1">
      <c r="A45" s="10"/>
      <c r="B45" s="48"/>
      <c r="C45" s="133"/>
      <c r="D45" s="134"/>
      <c r="E45" s="48"/>
      <c r="F45" s="48"/>
      <c r="G45" s="48"/>
      <c r="H45" s="48"/>
      <c r="I45" s="10"/>
    </row>
    <row r="46" spans="1:9" ht="15" customHeight="1">
      <c r="A46" s="10"/>
      <c r="B46" s="48"/>
      <c r="C46" s="133"/>
      <c r="D46" s="134"/>
      <c r="E46" s="48"/>
      <c r="F46" s="48"/>
      <c r="G46" s="48"/>
      <c r="H46" s="48"/>
      <c r="I46" s="10"/>
    </row>
    <row r="47" spans="1:9" ht="15" customHeight="1">
      <c r="A47" s="10"/>
      <c r="B47" s="48"/>
      <c r="C47" s="133"/>
      <c r="D47" s="134"/>
      <c r="E47" s="48"/>
      <c r="F47" s="48"/>
      <c r="G47" s="48"/>
      <c r="H47" s="48"/>
      <c r="I47" s="10"/>
    </row>
    <row r="48" spans="1:9" ht="15" customHeight="1">
      <c r="A48" s="10"/>
      <c r="B48" s="48"/>
      <c r="C48" s="133"/>
      <c r="D48" s="134"/>
      <c r="E48" s="48"/>
      <c r="F48" s="48"/>
      <c r="G48" s="48"/>
      <c r="H48" s="48"/>
      <c r="I48" s="10"/>
    </row>
    <row r="49" spans="1:9" ht="15" customHeight="1">
      <c r="A49" s="10"/>
      <c r="B49" s="48"/>
      <c r="C49" s="133"/>
      <c r="D49" s="134"/>
      <c r="E49" s="48"/>
      <c r="F49" s="48"/>
      <c r="G49" s="48"/>
      <c r="H49" s="48"/>
      <c r="I49" s="10"/>
    </row>
    <row r="50" spans="1:9" ht="15" customHeight="1">
      <c r="A50" s="10"/>
      <c r="B50" s="48"/>
      <c r="C50" s="133"/>
      <c r="D50" s="134"/>
      <c r="E50" s="48"/>
      <c r="F50" s="48"/>
      <c r="G50" s="48"/>
      <c r="H50" s="48"/>
      <c r="I50" s="10"/>
    </row>
    <row r="51" spans="1:9" ht="15" customHeight="1">
      <c r="A51" s="10"/>
      <c r="B51" s="48"/>
      <c r="C51" s="133"/>
      <c r="D51" s="134"/>
      <c r="E51" s="48"/>
      <c r="F51" s="48"/>
      <c r="G51" s="48"/>
      <c r="H51" s="48"/>
      <c r="I51" s="10"/>
    </row>
    <row r="52" spans="1:9" ht="15" customHeight="1" thickBot="1">
      <c r="A52" s="10"/>
      <c r="B52" s="53"/>
      <c r="C52" s="135"/>
      <c r="D52" s="53"/>
      <c r="E52" s="53"/>
      <c r="F52" s="53"/>
      <c r="G52" s="53"/>
      <c r="H52" s="53"/>
      <c r="I52" s="10"/>
    </row>
    <row r="53" spans="1:9" ht="15" customHeight="1" thickBot="1" thickTop="1">
      <c r="A53" s="136">
        <f>ROUND(SUM(B43:B52),2)</f>
        <v>0</v>
      </c>
      <c r="B53" s="10"/>
      <c r="C53" s="10"/>
      <c r="D53" s="10"/>
      <c r="E53" s="137">
        <f>ROUND(SUM(E43:E51),2)</f>
        <v>0</v>
      </c>
      <c r="F53" s="137">
        <f>ROUND(SUM(F43:F51),2)</f>
        <v>0</v>
      </c>
      <c r="G53" s="137">
        <f>ROUND(SUM(G43:G51),2)</f>
        <v>0</v>
      </c>
      <c r="H53" s="137">
        <f>ROUND(SUM(H43:H51),2)</f>
        <v>0</v>
      </c>
      <c r="I53" s="136">
        <f>SUM(E53:H53)</f>
        <v>0</v>
      </c>
    </row>
    <row r="54" spans="1:9" ht="15" customHeight="1" thickTop="1">
      <c r="A54" s="10"/>
      <c r="B54" s="10"/>
      <c r="C54" s="10"/>
      <c r="D54" s="10"/>
      <c r="E54" s="10"/>
      <c r="F54" s="10"/>
      <c r="G54" s="10"/>
      <c r="H54" s="10"/>
      <c r="I54" s="10"/>
    </row>
    <row r="55" spans="1:10" ht="15" customHeight="1" thickBot="1">
      <c r="A55" s="10"/>
      <c r="B55" s="10"/>
      <c r="C55" s="124" t="s">
        <v>8</v>
      </c>
      <c r="D55" s="125" t="s">
        <v>242</v>
      </c>
      <c r="E55" s="126" t="s">
        <v>9</v>
      </c>
      <c r="F55" s="126"/>
      <c r="G55" s="125" t="s">
        <v>243</v>
      </c>
      <c r="H55" s="10"/>
      <c r="I55" s="10"/>
      <c r="J55" s="1"/>
    </row>
    <row r="56" spans="1:9" ht="15" customHeight="1" thickBot="1" thickTop="1">
      <c r="A56" s="127" t="s">
        <v>10</v>
      </c>
      <c r="B56" s="128"/>
      <c r="C56" s="129" t="s">
        <v>11</v>
      </c>
      <c r="D56" s="129" t="s">
        <v>12</v>
      </c>
      <c r="E56" s="130" t="s">
        <v>13</v>
      </c>
      <c r="F56" s="130" t="s">
        <v>14</v>
      </c>
      <c r="G56" s="130" t="s">
        <v>15</v>
      </c>
      <c r="H56" s="130" t="s">
        <v>16</v>
      </c>
      <c r="I56" s="127" t="s">
        <v>17</v>
      </c>
    </row>
    <row r="57" spans="1:9" ht="15" customHeight="1" thickTop="1">
      <c r="A57" s="10"/>
      <c r="B57" s="131" t="s">
        <v>18</v>
      </c>
      <c r="C57" s="132"/>
      <c r="D57" s="132"/>
      <c r="E57" s="131" t="s">
        <v>18</v>
      </c>
      <c r="F57" s="131" t="s">
        <v>18</v>
      </c>
      <c r="G57" s="131" t="s">
        <v>18</v>
      </c>
      <c r="H57" s="131" t="s">
        <v>18</v>
      </c>
      <c r="I57" s="10"/>
    </row>
    <row r="58" spans="1:9" ht="15" customHeight="1">
      <c r="A58" s="10"/>
      <c r="B58" s="48">
        <v>0</v>
      </c>
      <c r="C58" s="133"/>
      <c r="D58" s="134"/>
      <c r="E58" s="48">
        <v>0</v>
      </c>
      <c r="F58" s="48"/>
      <c r="G58" s="48"/>
      <c r="H58" s="48"/>
      <c r="I58" s="10"/>
    </row>
    <row r="59" spans="1:9" ht="15" customHeight="1">
      <c r="A59" s="10"/>
      <c r="B59" s="48"/>
      <c r="C59" s="133"/>
      <c r="D59" s="134"/>
      <c r="E59" s="48"/>
      <c r="F59" s="48"/>
      <c r="G59" s="48"/>
      <c r="H59" s="48"/>
      <c r="I59" s="10"/>
    </row>
    <row r="60" spans="1:9" ht="15" customHeight="1">
      <c r="A60" s="10"/>
      <c r="B60" s="48"/>
      <c r="C60" s="133"/>
      <c r="D60" s="134"/>
      <c r="E60" s="48"/>
      <c r="F60" s="48"/>
      <c r="G60" s="48"/>
      <c r="H60" s="48"/>
      <c r="I60" s="10"/>
    </row>
    <row r="61" spans="1:9" ht="15" customHeight="1">
      <c r="A61" s="10"/>
      <c r="B61" s="48"/>
      <c r="C61" s="133"/>
      <c r="D61" s="134"/>
      <c r="E61" s="48"/>
      <c r="F61" s="48"/>
      <c r="G61" s="48"/>
      <c r="H61" s="48"/>
      <c r="I61" s="10"/>
    </row>
    <row r="62" spans="1:9" ht="15" customHeight="1">
      <c r="A62" s="10"/>
      <c r="B62" s="48"/>
      <c r="C62" s="133"/>
      <c r="D62" s="134"/>
      <c r="E62" s="48"/>
      <c r="F62" s="48"/>
      <c r="G62" s="48"/>
      <c r="H62" s="48"/>
      <c r="I62" s="10"/>
    </row>
    <row r="63" spans="1:9" ht="15" customHeight="1">
      <c r="A63" s="10"/>
      <c r="B63" s="48"/>
      <c r="C63" s="133"/>
      <c r="D63" s="134"/>
      <c r="E63" s="48"/>
      <c r="F63" s="48"/>
      <c r="G63" s="48"/>
      <c r="H63" s="48"/>
      <c r="I63" s="10"/>
    </row>
    <row r="64" spans="1:9" ht="15" customHeight="1">
      <c r="A64" s="10"/>
      <c r="B64" s="48"/>
      <c r="C64" s="133"/>
      <c r="D64" s="134"/>
      <c r="E64" s="48"/>
      <c r="F64" s="48"/>
      <c r="G64" s="48"/>
      <c r="H64" s="48"/>
      <c r="I64" s="10"/>
    </row>
    <row r="65" spans="1:9" ht="15" customHeight="1">
      <c r="A65" s="10"/>
      <c r="B65" s="48"/>
      <c r="C65" s="133"/>
      <c r="D65" s="134"/>
      <c r="E65" s="48"/>
      <c r="F65" s="48"/>
      <c r="G65" s="48"/>
      <c r="H65" s="48"/>
      <c r="I65" s="10"/>
    </row>
    <row r="66" spans="1:9" ht="15" customHeight="1">
      <c r="A66" s="10"/>
      <c r="B66" s="48"/>
      <c r="C66" s="133"/>
      <c r="D66" s="134"/>
      <c r="E66" s="48"/>
      <c r="F66" s="48"/>
      <c r="G66" s="48"/>
      <c r="H66" s="48"/>
      <c r="I66" s="10"/>
    </row>
    <row r="67" spans="1:9" ht="15" customHeight="1" thickBot="1">
      <c r="A67" s="10"/>
      <c r="B67" s="53"/>
      <c r="C67" s="135"/>
      <c r="D67" s="53"/>
      <c r="E67" s="53"/>
      <c r="F67" s="53"/>
      <c r="G67" s="53"/>
      <c r="H67" s="53"/>
      <c r="I67" s="10"/>
    </row>
    <row r="68" spans="1:9" ht="15" customHeight="1" thickBot="1" thickTop="1">
      <c r="A68" s="136">
        <f>ROUND(SUM(B58:B66),2)</f>
        <v>0</v>
      </c>
      <c r="B68" s="10"/>
      <c r="C68" s="10"/>
      <c r="D68" s="10"/>
      <c r="E68" s="137">
        <f>ROUND(SUM(E58:E66),2)</f>
        <v>0</v>
      </c>
      <c r="F68" s="137">
        <f>ROUND(SUM(F58:F66),2)</f>
        <v>0</v>
      </c>
      <c r="G68" s="137">
        <f>ROUND(SUM(G58:G66),2)</f>
        <v>0</v>
      </c>
      <c r="H68" s="137">
        <f>ROUND(SUM(H58:H66),2)</f>
        <v>0</v>
      </c>
      <c r="I68" s="136">
        <f>SUM(E68:H68)</f>
        <v>0</v>
      </c>
    </row>
    <row r="69" spans="1:9" ht="15" customHeight="1" thickTop="1">
      <c r="A69" s="10"/>
      <c r="B69" s="10"/>
      <c r="C69" s="10"/>
      <c r="D69" s="10"/>
      <c r="E69" s="10"/>
      <c r="F69" s="10"/>
      <c r="G69" s="10"/>
      <c r="H69" s="10"/>
      <c r="I69" s="143"/>
    </row>
    <row r="70" spans="1:10" ht="15" customHeight="1" thickBot="1">
      <c r="A70" s="10"/>
      <c r="B70" s="10"/>
      <c r="C70" s="124" t="s">
        <v>8</v>
      </c>
      <c r="D70" s="125" t="s">
        <v>242</v>
      </c>
      <c r="E70" s="126" t="s">
        <v>9</v>
      </c>
      <c r="F70" s="126"/>
      <c r="G70" s="125" t="s">
        <v>243</v>
      </c>
      <c r="H70" s="10"/>
      <c r="I70" s="143"/>
      <c r="J70" s="1"/>
    </row>
    <row r="71" spans="1:9" ht="15" customHeight="1" thickBot="1" thickTop="1">
      <c r="A71" s="127" t="s">
        <v>10</v>
      </c>
      <c r="B71" s="128"/>
      <c r="C71" s="129" t="s">
        <v>11</v>
      </c>
      <c r="D71" s="129" t="s">
        <v>12</v>
      </c>
      <c r="E71" s="130" t="s">
        <v>13</v>
      </c>
      <c r="F71" s="130" t="s">
        <v>14</v>
      </c>
      <c r="G71" s="130" t="s">
        <v>15</v>
      </c>
      <c r="H71" s="130" t="s">
        <v>16</v>
      </c>
      <c r="I71" s="127" t="s">
        <v>17</v>
      </c>
    </row>
    <row r="72" spans="1:9" ht="15" customHeight="1" thickTop="1">
      <c r="A72" s="10"/>
      <c r="B72" s="131" t="s">
        <v>18</v>
      </c>
      <c r="C72" s="132"/>
      <c r="D72" s="132"/>
      <c r="E72" s="131" t="s">
        <v>18</v>
      </c>
      <c r="F72" s="131" t="s">
        <v>18</v>
      </c>
      <c r="G72" s="131" t="s">
        <v>18</v>
      </c>
      <c r="H72" s="131" t="s">
        <v>18</v>
      </c>
      <c r="I72" s="10"/>
    </row>
    <row r="73" spans="1:9" ht="15" customHeight="1">
      <c r="A73" s="10"/>
      <c r="B73" s="48">
        <v>0</v>
      </c>
      <c r="C73" s="133"/>
      <c r="D73" s="134"/>
      <c r="E73" s="48">
        <v>0</v>
      </c>
      <c r="F73" s="48"/>
      <c r="G73" s="48"/>
      <c r="H73" s="48"/>
      <c r="I73" s="10"/>
    </row>
    <row r="74" spans="1:9" ht="15" customHeight="1">
      <c r="A74" s="10"/>
      <c r="B74" s="48"/>
      <c r="C74" s="133"/>
      <c r="D74" s="134"/>
      <c r="E74" s="48"/>
      <c r="F74" s="48"/>
      <c r="G74" s="48"/>
      <c r="H74" s="48"/>
      <c r="I74" s="10"/>
    </row>
    <row r="75" spans="1:9" ht="15" customHeight="1">
      <c r="A75" s="10"/>
      <c r="B75" s="48"/>
      <c r="C75" s="133"/>
      <c r="D75" s="134"/>
      <c r="E75" s="48"/>
      <c r="F75" s="48"/>
      <c r="G75" s="48"/>
      <c r="H75" s="48"/>
      <c r="I75" s="10"/>
    </row>
    <row r="76" spans="1:9" ht="15" customHeight="1">
      <c r="A76" s="10"/>
      <c r="B76" s="48"/>
      <c r="C76" s="133"/>
      <c r="D76" s="134"/>
      <c r="E76" s="48"/>
      <c r="F76" s="48"/>
      <c r="G76" s="48"/>
      <c r="H76" s="48"/>
      <c r="I76" s="10"/>
    </row>
    <row r="77" spans="1:9" ht="15" customHeight="1">
      <c r="A77" s="10"/>
      <c r="B77" s="48"/>
      <c r="C77" s="133"/>
      <c r="D77" s="134"/>
      <c r="E77" s="48"/>
      <c r="F77" s="48"/>
      <c r="G77" s="48"/>
      <c r="H77" s="48"/>
      <c r="I77" s="10"/>
    </row>
    <row r="78" spans="1:9" ht="15" customHeight="1">
      <c r="A78" s="10"/>
      <c r="B78" s="48"/>
      <c r="C78" s="133"/>
      <c r="D78" s="134"/>
      <c r="E78" s="48"/>
      <c r="F78" s="48"/>
      <c r="G78" s="48"/>
      <c r="H78" s="48"/>
      <c r="I78" s="10"/>
    </row>
    <row r="79" spans="1:9" ht="15" customHeight="1">
      <c r="A79" s="10"/>
      <c r="B79" s="48"/>
      <c r="C79" s="133"/>
      <c r="D79" s="134"/>
      <c r="E79" s="48"/>
      <c r="F79" s="48"/>
      <c r="G79" s="48"/>
      <c r="H79" s="48"/>
      <c r="I79" s="10"/>
    </row>
    <row r="80" spans="1:9" ht="15" customHeight="1">
      <c r="A80" s="10"/>
      <c r="B80" s="48"/>
      <c r="C80" s="133"/>
      <c r="D80" s="134"/>
      <c r="E80" s="48"/>
      <c r="F80" s="48"/>
      <c r="G80" s="48"/>
      <c r="H80" s="48"/>
      <c r="I80" s="10"/>
    </row>
    <row r="81" spans="1:9" ht="15" customHeight="1">
      <c r="A81" s="10"/>
      <c r="B81" s="48"/>
      <c r="C81" s="133"/>
      <c r="D81" s="134"/>
      <c r="E81" s="48"/>
      <c r="F81" s="48"/>
      <c r="G81" s="48"/>
      <c r="H81" s="48"/>
      <c r="I81" s="10"/>
    </row>
    <row r="82" spans="1:9" ht="15" customHeight="1" thickBot="1">
      <c r="A82" s="10"/>
      <c r="B82" s="53"/>
      <c r="C82" s="135"/>
      <c r="D82" s="53"/>
      <c r="E82" s="53"/>
      <c r="F82" s="53"/>
      <c r="G82" s="53"/>
      <c r="H82" s="53"/>
      <c r="I82" s="10"/>
    </row>
    <row r="83" spans="1:9" ht="15" customHeight="1" thickBot="1" thickTop="1">
      <c r="A83" s="136">
        <f>ROUND(SUM(B73:B81),2)</f>
        <v>0</v>
      </c>
      <c r="B83" s="10"/>
      <c r="C83" s="10"/>
      <c r="D83" s="10"/>
      <c r="E83" s="137">
        <f>ROUND(SUM(E73:E81),2)</f>
        <v>0</v>
      </c>
      <c r="F83" s="137">
        <f>ROUND(SUM(F73:F81),2)</f>
        <v>0</v>
      </c>
      <c r="G83" s="137">
        <f>ROUND(SUM(G73:G81),2)</f>
        <v>0</v>
      </c>
      <c r="H83" s="137">
        <f>ROUND(SUM(H73:H81),2)</f>
        <v>0</v>
      </c>
      <c r="I83" s="136">
        <f>SUM(E83:H83)</f>
        <v>0</v>
      </c>
    </row>
    <row r="84" spans="1:9" ht="15" customHeight="1" thickTop="1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 customHeight="1">
      <c r="A85" s="138">
        <f>SUM(A38:A83)</f>
        <v>0</v>
      </c>
      <c r="B85" s="139" t="s">
        <v>19</v>
      </c>
      <c r="C85" s="139"/>
      <c r="D85" s="139"/>
      <c r="E85" s="140">
        <f>E38+E53+E68+E83</f>
        <v>0</v>
      </c>
      <c r="F85" s="140">
        <f>F38+F53+F68+F83</f>
        <v>0</v>
      </c>
      <c r="G85" s="140">
        <f>G38+G53+G68+G83</f>
        <v>0</v>
      </c>
      <c r="H85" s="140">
        <f>H38+H53+H68+H83</f>
        <v>0</v>
      </c>
      <c r="I85" s="138">
        <f>SUM(I38:I83)</f>
        <v>0</v>
      </c>
    </row>
    <row r="86" spans="1:9" ht="15" customHeight="1">
      <c r="A86" s="138">
        <f>A85</f>
        <v>0</v>
      </c>
      <c r="B86" s="141" t="s">
        <v>20</v>
      </c>
      <c r="C86" s="141"/>
      <c r="D86" s="141"/>
      <c r="E86" s="142">
        <f>E85</f>
        <v>0</v>
      </c>
      <c r="F86" s="142">
        <f>F85</f>
        <v>0</v>
      </c>
      <c r="G86" s="142">
        <f>G85</f>
        <v>0</v>
      </c>
      <c r="H86" s="142">
        <f>H85</f>
        <v>0</v>
      </c>
      <c r="I86" s="138">
        <f>I85</f>
        <v>0</v>
      </c>
    </row>
    <row r="87" spans="1:9" ht="30.75" customHeight="1">
      <c r="A87" s="10"/>
      <c r="B87" s="10"/>
      <c r="C87" s="10"/>
      <c r="D87" s="10"/>
      <c r="E87" s="10"/>
      <c r="F87" s="10"/>
      <c r="G87" s="10"/>
      <c r="H87" s="10"/>
      <c r="I87" s="10"/>
    </row>
    <row r="88" spans="1:10" ht="15" customHeight="1" thickBot="1">
      <c r="A88" s="10"/>
      <c r="B88" s="10"/>
      <c r="C88" s="124" t="s">
        <v>8</v>
      </c>
      <c r="D88" s="125" t="s">
        <v>242</v>
      </c>
      <c r="E88" s="126" t="s">
        <v>9</v>
      </c>
      <c r="F88" s="126"/>
      <c r="G88" s="125" t="s">
        <v>243</v>
      </c>
      <c r="H88" s="10"/>
      <c r="I88" s="10"/>
      <c r="J88" s="1"/>
    </row>
    <row r="89" spans="1:9" ht="15" customHeight="1" thickBot="1" thickTop="1">
      <c r="A89" s="127" t="s">
        <v>10</v>
      </c>
      <c r="B89" s="128"/>
      <c r="C89" s="129" t="s">
        <v>11</v>
      </c>
      <c r="D89" s="129" t="s">
        <v>12</v>
      </c>
      <c r="E89" s="130" t="s">
        <v>13</v>
      </c>
      <c r="F89" s="130" t="s">
        <v>14</v>
      </c>
      <c r="G89" s="130" t="s">
        <v>15</v>
      </c>
      <c r="H89" s="130" t="s">
        <v>16</v>
      </c>
      <c r="I89" s="127" t="s">
        <v>17</v>
      </c>
    </row>
    <row r="90" spans="1:9" ht="15" customHeight="1" thickTop="1">
      <c r="A90" s="10"/>
      <c r="B90" s="131" t="s">
        <v>18</v>
      </c>
      <c r="C90" s="132"/>
      <c r="D90" s="132"/>
      <c r="E90" s="131" t="s">
        <v>18</v>
      </c>
      <c r="F90" s="131" t="s">
        <v>18</v>
      </c>
      <c r="G90" s="131" t="s">
        <v>18</v>
      </c>
      <c r="H90" s="131" t="s">
        <v>18</v>
      </c>
      <c r="I90" s="10"/>
    </row>
    <row r="91" spans="1:9" ht="15" customHeight="1">
      <c r="A91" s="10"/>
      <c r="B91" s="48">
        <v>0</v>
      </c>
      <c r="C91" s="133"/>
      <c r="D91" s="134"/>
      <c r="E91" s="48">
        <v>0</v>
      </c>
      <c r="F91" s="48"/>
      <c r="G91" s="48"/>
      <c r="H91" s="48"/>
      <c r="I91" s="10"/>
    </row>
    <row r="92" spans="1:9" ht="15" customHeight="1">
      <c r="A92" s="10"/>
      <c r="B92" s="48"/>
      <c r="C92" s="133"/>
      <c r="D92" s="134"/>
      <c r="E92" s="48"/>
      <c r="F92" s="48"/>
      <c r="G92" s="48"/>
      <c r="H92" s="48"/>
      <c r="I92" s="10"/>
    </row>
    <row r="93" spans="1:9" ht="15" customHeight="1">
      <c r="A93" s="10"/>
      <c r="B93" s="48"/>
      <c r="C93" s="133"/>
      <c r="D93" s="134"/>
      <c r="E93" s="48"/>
      <c r="F93" s="48"/>
      <c r="G93" s="48"/>
      <c r="H93" s="48"/>
      <c r="I93" s="10"/>
    </row>
    <row r="94" spans="1:9" ht="15" customHeight="1">
      <c r="A94" s="10"/>
      <c r="B94" s="48"/>
      <c r="C94" s="133"/>
      <c r="D94" s="134"/>
      <c r="E94" s="48"/>
      <c r="F94" s="48"/>
      <c r="G94" s="48"/>
      <c r="H94" s="48"/>
      <c r="I94" s="10"/>
    </row>
    <row r="95" spans="1:9" ht="15" customHeight="1">
      <c r="A95" s="10"/>
      <c r="B95" s="48"/>
      <c r="C95" s="133"/>
      <c r="D95" s="134"/>
      <c r="E95" s="48"/>
      <c r="F95" s="48"/>
      <c r="G95" s="48"/>
      <c r="H95" s="48"/>
      <c r="I95" s="10"/>
    </row>
    <row r="96" spans="1:9" ht="15" customHeight="1">
      <c r="A96" s="10"/>
      <c r="B96" s="48"/>
      <c r="C96" s="133"/>
      <c r="D96" s="134"/>
      <c r="E96" s="48"/>
      <c r="F96" s="48"/>
      <c r="G96" s="48"/>
      <c r="H96" s="48"/>
      <c r="I96" s="10"/>
    </row>
    <row r="97" spans="1:9" ht="15" customHeight="1">
      <c r="A97" s="10"/>
      <c r="B97" s="48"/>
      <c r="C97" s="133"/>
      <c r="D97" s="134"/>
      <c r="E97" s="48"/>
      <c r="F97" s="48"/>
      <c r="G97" s="48"/>
      <c r="H97" s="48"/>
      <c r="I97" s="10"/>
    </row>
    <row r="98" spans="1:9" ht="15" customHeight="1">
      <c r="A98" s="10"/>
      <c r="B98" s="48"/>
      <c r="C98" s="133"/>
      <c r="D98" s="134"/>
      <c r="E98" s="48"/>
      <c r="F98" s="48"/>
      <c r="G98" s="48"/>
      <c r="H98" s="48"/>
      <c r="I98" s="10"/>
    </row>
    <row r="99" spans="1:9" ht="15" customHeight="1">
      <c r="A99" s="10"/>
      <c r="B99" s="48"/>
      <c r="C99" s="133"/>
      <c r="D99" s="134"/>
      <c r="E99" s="48"/>
      <c r="F99" s="48"/>
      <c r="G99" s="48"/>
      <c r="H99" s="48"/>
      <c r="I99" s="10"/>
    </row>
    <row r="100" spans="1:9" ht="15" customHeight="1" thickBot="1">
      <c r="A100" s="10"/>
      <c r="B100" s="53"/>
      <c r="C100" s="135"/>
      <c r="D100" s="53"/>
      <c r="E100" s="53"/>
      <c r="F100" s="53"/>
      <c r="G100" s="53"/>
      <c r="H100" s="53"/>
      <c r="I100" s="10"/>
    </row>
    <row r="101" spans="1:9" ht="15" customHeight="1" thickBot="1" thickTop="1">
      <c r="A101" s="136">
        <f>ROUND(SUM(B91:B99),2)</f>
        <v>0</v>
      </c>
      <c r="B101" s="10"/>
      <c r="C101" s="10"/>
      <c r="D101" s="10"/>
      <c r="E101" s="137">
        <f>ROUND(SUM(E91:E99),2)</f>
        <v>0</v>
      </c>
      <c r="F101" s="137">
        <f>ROUND(SUM(F91:F99),2)</f>
        <v>0</v>
      </c>
      <c r="G101" s="137">
        <f>ROUND(SUM(G91:G99),2)</f>
        <v>0</v>
      </c>
      <c r="H101" s="137">
        <f>ROUND(SUM(H91:H99),2)</f>
        <v>0</v>
      </c>
      <c r="I101" s="136">
        <f>SUM(E101:H101)</f>
        <v>0</v>
      </c>
    </row>
    <row r="102" spans="1:9" ht="15" customHeight="1" thickTop="1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10" ht="15" customHeight="1" thickBot="1">
      <c r="A103" s="10"/>
      <c r="B103" s="10"/>
      <c r="C103" s="124" t="s">
        <v>8</v>
      </c>
      <c r="D103" s="125" t="s">
        <v>242</v>
      </c>
      <c r="E103" s="126" t="s">
        <v>9</v>
      </c>
      <c r="F103" s="126"/>
      <c r="G103" s="125" t="s">
        <v>243</v>
      </c>
      <c r="H103" s="10"/>
      <c r="I103" s="10"/>
      <c r="J103" s="1"/>
    </row>
    <row r="104" spans="1:9" ht="15" customHeight="1" thickBot="1" thickTop="1">
      <c r="A104" s="127" t="s">
        <v>10</v>
      </c>
      <c r="B104" s="128"/>
      <c r="C104" s="129" t="s">
        <v>11</v>
      </c>
      <c r="D104" s="129" t="s">
        <v>12</v>
      </c>
      <c r="E104" s="130" t="s">
        <v>13</v>
      </c>
      <c r="F104" s="130" t="s">
        <v>14</v>
      </c>
      <c r="G104" s="130" t="s">
        <v>15</v>
      </c>
      <c r="H104" s="130" t="s">
        <v>16</v>
      </c>
      <c r="I104" s="127" t="s">
        <v>17</v>
      </c>
    </row>
    <row r="105" spans="1:9" ht="15" customHeight="1" thickTop="1">
      <c r="A105" s="10"/>
      <c r="B105" s="131" t="s">
        <v>18</v>
      </c>
      <c r="C105" s="132"/>
      <c r="D105" s="132"/>
      <c r="E105" s="131" t="s">
        <v>18</v>
      </c>
      <c r="F105" s="131" t="s">
        <v>18</v>
      </c>
      <c r="G105" s="131" t="s">
        <v>18</v>
      </c>
      <c r="H105" s="131" t="s">
        <v>18</v>
      </c>
      <c r="I105" s="10"/>
    </row>
    <row r="106" spans="1:9" ht="15" customHeight="1">
      <c r="A106" s="10"/>
      <c r="B106" s="48">
        <v>0</v>
      </c>
      <c r="C106" s="133"/>
      <c r="D106" s="134"/>
      <c r="E106" s="48">
        <v>0</v>
      </c>
      <c r="F106" s="48"/>
      <c r="G106" s="48"/>
      <c r="H106" s="48"/>
      <c r="I106" s="10"/>
    </row>
    <row r="107" spans="1:9" ht="15" customHeight="1">
      <c r="A107" s="10"/>
      <c r="B107" s="48"/>
      <c r="C107" s="133"/>
      <c r="D107" s="134"/>
      <c r="E107" s="48"/>
      <c r="F107" s="48"/>
      <c r="G107" s="48"/>
      <c r="H107" s="48"/>
      <c r="I107" s="10"/>
    </row>
    <row r="108" spans="1:9" ht="15" customHeight="1">
      <c r="A108" s="10"/>
      <c r="B108" s="48"/>
      <c r="C108" s="133"/>
      <c r="D108" s="134"/>
      <c r="E108" s="48"/>
      <c r="F108" s="48"/>
      <c r="G108" s="48"/>
      <c r="H108" s="48"/>
      <c r="I108" s="10"/>
    </row>
    <row r="109" spans="1:9" ht="15" customHeight="1">
      <c r="A109" s="10"/>
      <c r="B109" s="48"/>
      <c r="C109" s="133"/>
      <c r="D109" s="134"/>
      <c r="E109" s="48"/>
      <c r="F109" s="48"/>
      <c r="G109" s="48"/>
      <c r="H109" s="48"/>
      <c r="I109" s="10"/>
    </row>
    <row r="110" spans="1:9" ht="15" customHeight="1">
      <c r="A110" s="10"/>
      <c r="B110" s="48"/>
      <c r="C110" s="133"/>
      <c r="D110" s="134"/>
      <c r="E110" s="48"/>
      <c r="F110" s="48"/>
      <c r="G110" s="48"/>
      <c r="H110" s="48"/>
      <c r="I110" s="10"/>
    </row>
    <row r="111" spans="1:9" ht="15" customHeight="1">
      <c r="A111" s="10"/>
      <c r="B111" s="48"/>
      <c r="C111" s="133"/>
      <c r="D111" s="134"/>
      <c r="E111" s="48"/>
      <c r="F111" s="48"/>
      <c r="G111" s="48"/>
      <c r="H111" s="48"/>
      <c r="I111" s="10"/>
    </row>
    <row r="112" spans="1:9" ht="15" customHeight="1">
      <c r="A112" s="10"/>
      <c r="B112" s="48"/>
      <c r="C112" s="133"/>
      <c r="D112" s="134"/>
      <c r="E112" s="48"/>
      <c r="F112" s="48"/>
      <c r="G112" s="48"/>
      <c r="H112" s="48"/>
      <c r="I112" s="10"/>
    </row>
    <row r="113" spans="1:9" ht="15" customHeight="1">
      <c r="A113" s="10"/>
      <c r="B113" s="48"/>
      <c r="C113" s="133"/>
      <c r="D113" s="134"/>
      <c r="E113" s="48"/>
      <c r="F113" s="48"/>
      <c r="G113" s="48"/>
      <c r="H113" s="48"/>
      <c r="I113" s="10"/>
    </row>
    <row r="114" spans="1:9" ht="15" customHeight="1">
      <c r="A114" s="10"/>
      <c r="B114" s="48"/>
      <c r="C114" s="133"/>
      <c r="D114" s="134"/>
      <c r="E114" s="48"/>
      <c r="F114" s="48"/>
      <c r="G114" s="48"/>
      <c r="H114" s="48"/>
      <c r="I114" s="10"/>
    </row>
    <row r="115" spans="1:9" ht="15" customHeight="1" thickBot="1">
      <c r="A115" s="10"/>
      <c r="B115" s="53"/>
      <c r="C115" s="135"/>
      <c r="D115" s="53"/>
      <c r="E115" s="53"/>
      <c r="F115" s="53"/>
      <c r="G115" s="53"/>
      <c r="H115" s="53"/>
      <c r="I115" s="10"/>
    </row>
    <row r="116" spans="1:9" ht="15" customHeight="1" thickBot="1" thickTop="1">
      <c r="A116" s="136">
        <f>ROUND(SUM(B106:B114),2)</f>
        <v>0</v>
      </c>
      <c r="B116" s="10"/>
      <c r="C116" s="10"/>
      <c r="D116" s="10"/>
      <c r="E116" s="137">
        <f>ROUND(SUM(E106:E114),2)</f>
        <v>0</v>
      </c>
      <c r="F116" s="137">
        <f>ROUND(SUM(F106:F114),2)</f>
        <v>0</v>
      </c>
      <c r="G116" s="137">
        <f>ROUND(SUM(G106:G114),2)</f>
        <v>0</v>
      </c>
      <c r="H116" s="137">
        <f>ROUND(SUM(H106:H114),2)</f>
        <v>0</v>
      </c>
      <c r="I116" s="136">
        <f>SUM(E116:H116)</f>
        <v>0</v>
      </c>
    </row>
    <row r="117" spans="1:9" ht="15" customHeight="1" thickTop="1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10" ht="15" customHeight="1" thickBot="1">
      <c r="A118" s="10"/>
      <c r="B118" s="10"/>
      <c r="C118" s="124" t="s">
        <v>8</v>
      </c>
      <c r="D118" s="125" t="s">
        <v>242</v>
      </c>
      <c r="E118" s="126" t="s">
        <v>9</v>
      </c>
      <c r="F118" s="126"/>
      <c r="G118" s="125" t="s">
        <v>243</v>
      </c>
      <c r="H118" s="10"/>
      <c r="I118" s="10"/>
      <c r="J118" s="1"/>
    </row>
    <row r="119" spans="1:9" ht="15" customHeight="1" thickBot="1" thickTop="1">
      <c r="A119" s="127" t="s">
        <v>10</v>
      </c>
      <c r="B119" s="128"/>
      <c r="C119" s="129" t="s">
        <v>11</v>
      </c>
      <c r="D119" s="129" t="s">
        <v>12</v>
      </c>
      <c r="E119" s="130" t="s">
        <v>13</v>
      </c>
      <c r="F119" s="130" t="s">
        <v>14</v>
      </c>
      <c r="G119" s="130" t="s">
        <v>15</v>
      </c>
      <c r="H119" s="130" t="s">
        <v>16</v>
      </c>
      <c r="I119" s="127" t="s">
        <v>17</v>
      </c>
    </row>
    <row r="120" spans="1:9" ht="15" customHeight="1" thickTop="1">
      <c r="A120" s="10"/>
      <c r="B120" s="131" t="s">
        <v>18</v>
      </c>
      <c r="C120" s="132"/>
      <c r="D120" s="132"/>
      <c r="E120" s="131" t="s">
        <v>18</v>
      </c>
      <c r="F120" s="131" t="s">
        <v>18</v>
      </c>
      <c r="G120" s="131" t="s">
        <v>18</v>
      </c>
      <c r="H120" s="131" t="s">
        <v>18</v>
      </c>
      <c r="I120" s="10"/>
    </row>
    <row r="121" spans="1:9" ht="15" customHeight="1">
      <c r="A121" s="10"/>
      <c r="B121" s="48">
        <v>0</v>
      </c>
      <c r="C121" s="133"/>
      <c r="D121" s="134"/>
      <c r="E121" s="48">
        <v>0</v>
      </c>
      <c r="F121" s="48"/>
      <c r="G121" s="48"/>
      <c r="H121" s="48"/>
      <c r="I121" s="10"/>
    </row>
    <row r="122" spans="1:9" ht="15" customHeight="1">
      <c r="A122" s="10"/>
      <c r="B122" s="48"/>
      <c r="C122" s="133"/>
      <c r="D122" s="134"/>
      <c r="E122" s="48"/>
      <c r="F122" s="48"/>
      <c r="G122" s="48"/>
      <c r="H122" s="48"/>
      <c r="I122" s="10"/>
    </row>
    <row r="123" spans="1:9" ht="15" customHeight="1">
      <c r="A123" s="10"/>
      <c r="B123" s="48"/>
      <c r="C123" s="133"/>
      <c r="D123" s="134"/>
      <c r="E123" s="48"/>
      <c r="F123" s="48"/>
      <c r="G123" s="48"/>
      <c r="H123" s="48"/>
      <c r="I123" s="10"/>
    </row>
    <row r="124" spans="1:9" ht="15" customHeight="1">
      <c r="A124" s="10"/>
      <c r="B124" s="48"/>
      <c r="C124" s="133"/>
      <c r="D124" s="134"/>
      <c r="E124" s="48"/>
      <c r="F124" s="48"/>
      <c r="G124" s="48"/>
      <c r="H124" s="48"/>
      <c r="I124" s="10"/>
    </row>
    <row r="125" spans="1:9" ht="15" customHeight="1">
      <c r="A125" s="10"/>
      <c r="B125" s="48"/>
      <c r="C125" s="133"/>
      <c r="D125" s="134"/>
      <c r="E125" s="48"/>
      <c r="F125" s="48"/>
      <c r="G125" s="48"/>
      <c r="H125" s="48"/>
      <c r="I125" s="10"/>
    </row>
    <row r="126" spans="1:9" ht="15" customHeight="1">
      <c r="A126" s="10"/>
      <c r="B126" s="48"/>
      <c r="C126" s="133"/>
      <c r="D126" s="134"/>
      <c r="E126" s="48"/>
      <c r="F126" s="48"/>
      <c r="G126" s="48"/>
      <c r="H126" s="48"/>
      <c r="I126" s="10"/>
    </row>
    <row r="127" spans="1:9" ht="15" customHeight="1">
      <c r="A127" s="10"/>
      <c r="B127" s="48"/>
      <c r="C127" s="133"/>
      <c r="D127" s="134"/>
      <c r="E127" s="48"/>
      <c r="F127" s="48"/>
      <c r="G127" s="48"/>
      <c r="H127" s="48"/>
      <c r="I127" s="10"/>
    </row>
    <row r="128" spans="1:9" ht="15" customHeight="1">
      <c r="A128" s="10"/>
      <c r="B128" s="48"/>
      <c r="C128" s="133"/>
      <c r="D128" s="134"/>
      <c r="E128" s="48"/>
      <c r="F128" s="48"/>
      <c r="G128" s="48"/>
      <c r="H128" s="48"/>
      <c r="I128" s="10"/>
    </row>
    <row r="129" spans="1:9" ht="15" customHeight="1">
      <c r="A129" s="10"/>
      <c r="B129" s="48"/>
      <c r="C129" s="133"/>
      <c r="D129" s="134"/>
      <c r="E129" s="48"/>
      <c r="F129" s="48"/>
      <c r="G129" s="48"/>
      <c r="H129" s="48"/>
      <c r="I129" s="10"/>
    </row>
    <row r="130" spans="1:9" ht="15" customHeight="1" thickBot="1">
      <c r="A130" s="10"/>
      <c r="B130" s="53"/>
      <c r="C130" s="135"/>
      <c r="D130" s="53"/>
      <c r="E130" s="53"/>
      <c r="F130" s="53"/>
      <c r="G130" s="53"/>
      <c r="H130" s="53"/>
      <c r="I130" s="10"/>
    </row>
    <row r="131" spans="1:9" ht="15" customHeight="1" thickBot="1" thickTop="1">
      <c r="A131" s="136">
        <f>ROUND(SUM(B121:B129),2)</f>
        <v>0</v>
      </c>
      <c r="B131" s="10"/>
      <c r="C131" s="10"/>
      <c r="D131" s="10"/>
      <c r="E131" s="137">
        <f>ROUND(SUM(E121:E129),2)</f>
        <v>0</v>
      </c>
      <c r="F131" s="137">
        <f>ROUND(SUM(F121:F129),2)</f>
        <v>0</v>
      </c>
      <c r="G131" s="137">
        <f>ROUND(SUM(G121:G129),2)</f>
        <v>0</v>
      </c>
      <c r="H131" s="137">
        <f>ROUND(SUM(H121:H129),2)</f>
        <v>0</v>
      </c>
      <c r="I131" s="136">
        <f>SUM(E131:H131)</f>
        <v>0</v>
      </c>
    </row>
    <row r="132" spans="1:9" ht="15" customHeight="1" thickTop="1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 customHeight="1">
      <c r="A133" s="138">
        <f>SUM(A86:A131)</f>
        <v>0</v>
      </c>
      <c r="B133" s="139" t="s">
        <v>19</v>
      </c>
      <c r="C133" s="139"/>
      <c r="D133" s="139"/>
      <c r="E133" s="140">
        <f>E86+E101+E116+E131</f>
        <v>0</v>
      </c>
      <c r="F133" s="140">
        <f>F86+F101+F116+F131</f>
        <v>0</v>
      </c>
      <c r="G133" s="140">
        <f>G86+G101+G116+G131</f>
        <v>0</v>
      </c>
      <c r="H133" s="140">
        <f>H86+H101+H116+H131</f>
        <v>0</v>
      </c>
      <c r="I133" s="138">
        <f>SUM(I86:I131)</f>
        <v>0</v>
      </c>
    </row>
    <row r="134" spans="1:9" ht="15" customHeight="1">
      <c r="A134" s="138">
        <f>A133</f>
        <v>0</v>
      </c>
      <c r="B134" s="141" t="s">
        <v>20</v>
      </c>
      <c r="C134" s="141"/>
      <c r="D134" s="141"/>
      <c r="E134" s="142">
        <f>E133</f>
        <v>0</v>
      </c>
      <c r="F134" s="142">
        <f>F133</f>
        <v>0</v>
      </c>
      <c r="G134" s="142">
        <f>G133</f>
        <v>0</v>
      </c>
      <c r="H134" s="142">
        <f>H133</f>
        <v>0</v>
      </c>
      <c r="I134" s="138">
        <f>I133</f>
        <v>0</v>
      </c>
    </row>
    <row r="135" spans="1:9" ht="29.25" customHeight="1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10" ht="15" customHeight="1" thickBot="1">
      <c r="A136" s="10"/>
      <c r="B136" s="10"/>
      <c r="C136" s="124" t="s">
        <v>8</v>
      </c>
      <c r="D136" s="125" t="s">
        <v>242</v>
      </c>
      <c r="E136" s="126" t="s">
        <v>9</v>
      </c>
      <c r="F136" s="126"/>
      <c r="G136" s="125" t="s">
        <v>243</v>
      </c>
      <c r="H136" s="10"/>
      <c r="I136" s="10"/>
      <c r="J136" s="1"/>
    </row>
    <row r="137" spans="1:9" ht="15" customHeight="1" thickBot="1" thickTop="1">
      <c r="A137" s="127" t="s">
        <v>10</v>
      </c>
      <c r="B137" s="128"/>
      <c r="C137" s="129" t="s">
        <v>11</v>
      </c>
      <c r="D137" s="129" t="s">
        <v>12</v>
      </c>
      <c r="E137" s="130" t="s">
        <v>13</v>
      </c>
      <c r="F137" s="130" t="s">
        <v>14</v>
      </c>
      <c r="G137" s="130" t="s">
        <v>15</v>
      </c>
      <c r="H137" s="130" t="s">
        <v>16</v>
      </c>
      <c r="I137" s="127" t="s">
        <v>17</v>
      </c>
    </row>
    <row r="138" spans="1:9" ht="15" customHeight="1" thickTop="1">
      <c r="A138" s="10"/>
      <c r="B138" s="131" t="s">
        <v>18</v>
      </c>
      <c r="C138" s="132"/>
      <c r="D138" s="132"/>
      <c r="E138" s="131" t="s">
        <v>18</v>
      </c>
      <c r="F138" s="131" t="s">
        <v>18</v>
      </c>
      <c r="G138" s="131" t="s">
        <v>18</v>
      </c>
      <c r="H138" s="131" t="s">
        <v>18</v>
      </c>
      <c r="I138" s="10"/>
    </row>
    <row r="139" spans="1:9" ht="15" customHeight="1">
      <c r="A139" s="10"/>
      <c r="B139" s="48">
        <v>0</v>
      </c>
      <c r="C139" s="133"/>
      <c r="D139" s="134"/>
      <c r="E139" s="48">
        <v>0</v>
      </c>
      <c r="F139" s="48"/>
      <c r="G139" s="48"/>
      <c r="H139" s="48"/>
      <c r="I139" s="10"/>
    </row>
    <row r="140" spans="1:9" ht="15" customHeight="1">
      <c r="A140" s="10"/>
      <c r="B140" s="48"/>
      <c r="C140" s="133"/>
      <c r="D140" s="134"/>
      <c r="E140" s="48"/>
      <c r="F140" s="48"/>
      <c r="G140" s="48"/>
      <c r="H140" s="48"/>
      <c r="I140" s="10"/>
    </row>
    <row r="141" spans="1:9" ht="15" customHeight="1">
      <c r="A141" s="10"/>
      <c r="B141" s="48"/>
      <c r="C141" s="133"/>
      <c r="D141" s="134"/>
      <c r="E141" s="48"/>
      <c r="F141" s="48"/>
      <c r="G141" s="48"/>
      <c r="H141" s="48"/>
      <c r="I141" s="10"/>
    </row>
    <row r="142" spans="1:9" ht="15" customHeight="1">
      <c r="A142" s="10"/>
      <c r="B142" s="48"/>
      <c r="C142" s="133"/>
      <c r="D142" s="134"/>
      <c r="E142" s="48"/>
      <c r="F142" s="48"/>
      <c r="G142" s="48"/>
      <c r="H142" s="48"/>
      <c r="I142" s="10"/>
    </row>
    <row r="143" spans="1:9" ht="15" customHeight="1">
      <c r="A143" s="10"/>
      <c r="B143" s="48"/>
      <c r="C143" s="133"/>
      <c r="D143" s="134"/>
      <c r="E143" s="48"/>
      <c r="F143" s="48"/>
      <c r="G143" s="48"/>
      <c r="H143" s="48"/>
      <c r="I143" s="10"/>
    </row>
    <row r="144" spans="1:9" ht="15" customHeight="1">
      <c r="A144" s="10"/>
      <c r="B144" s="48"/>
      <c r="C144" s="133"/>
      <c r="D144" s="134"/>
      <c r="E144" s="48"/>
      <c r="F144" s="48"/>
      <c r="G144" s="48"/>
      <c r="H144" s="48"/>
      <c r="I144" s="10"/>
    </row>
    <row r="145" spans="1:9" ht="15" customHeight="1">
      <c r="A145" s="10"/>
      <c r="B145" s="48"/>
      <c r="C145" s="133"/>
      <c r="D145" s="134"/>
      <c r="E145" s="48"/>
      <c r="F145" s="48"/>
      <c r="G145" s="48"/>
      <c r="H145" s="48"/>
      <c r="I145" s="10"/>
    </row>
    <row r="146" spans="1:9" ht="15" customHeight="1">
      <c r="A146" s="10"/>
      <c r="B146" s="48"/>
      <c r="C146" s="133"/>
      <c r="D146" s="134"/>
      <c r="E146" s="48"/>
      <c r="F146" s="48"/>
      <c r="G146" s="48"/>
      <c r="H146" s="48"/>
      <c r="I146" s="10"/>
    </row>
    <row r="147" spans="1:9" ht="15" customHeight="1">
      <c r="A147" s="10"/>
      <c r="B147" s="48"/>
      <c r="C147" s="133"/>
      <c r="D147" s="134"/>
      <c r="E147" s="48"/>
      <c r="F147" s="48"/>
      <c r="G147" s="48"/>
      <c r="H147" s="48"/>
      <c r="I147" s="10"/>
    </row>
    <row r="148" spans="1:9" ht="15" customHeight="1" thickBot="1">
      <c r="A148" s="10"/>
      <c r="B148" s="53"/>
      <c r="C148" s="135"/>
      <c r="D148" s="53"/>
      <c r="E148" s="53"/>
      <c r="F148" s="53"/>
      <c r="G148" s="53"/>
      <c r="H148" s="53"/>
      <c r="I148" s="10"/>
    </row>
    <row r="149" spans="1:9" ht="15" customHeight="1" thickBot="1" thickTop="1">
      <c r="A149" s="136">
        <f>ROUND(SUM(B139:B147),2)</f>
        <v>0</v>
      </c>
      <c r="B149" s="10"/>
      <c r="C149" s="10"/>
      <c r="D149" s="10"/>
      <c r="E149" s="137">
        <f>ROUND(SUM(E139:E147),2)</f>
        <v>0</v>
      </c>
      <c r="F149" s="137">
        <f>ROUND(SUM(F139:F147),2)</f>
        <v>0</v>
      </c>
      <c r="G149" s="137">
        <f>ROUND(SUM(G139:G147),2)</f>
        <v>0</v>
      </c>
      <c r="H149" s="137">
        <f>ROUND(SUM(H139:H147),2)</f>
        <v>0</v>
      </c>
      <c r="I149" s="136">
        <f>SUM(E149:H149)</f>
        <v>0</v>
      </c>
    </row>
    <row r="150" spans="1:9" ht="15" customHeight="1" thickTop="1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10" ht="15" customHeight="1" thickBot="1">
      <c r="A151" s="10"/>
      <c r="B151" s="10"/>
      <c r="C151" s="124" t="s">
        <v>8</v>
      </c>
      <c r="D151" s="125" t="s">
        <v>242</v>
      </c>
      <c r="E151" s="126" t="s">
        <v>9</v>
      </c>
      <c r="F151" s="126"/>
      <c r="G151" s="125" t="s">
        <v>243</v>
      </c>
      <c r="H151" s="10"/>
      <c r="I151" s="10"/>
      <c r="J151" s="1"/>
    </row>
    <row r="152" spans="1:9" ht="15" customHeight="1" thickBot="1" thickTop="1">
      <c r="A152" s="127" t="s">
        <v>10</v>
      </c>
      <c r="B152" s="128"/>
      <c r="C152" s="129" t="s">
        <v>11</v>
      </c>
      <c r="D152" s="129" t="s">
        <v>12</v>
      </c>
      <c r="E152" s="130" t="s">
        <v>13</v>
      </c>
      <c r="F152" s="130" t="s">
        <v>14</v>
      </c>
      <c r="G152" s="130" t="s">
        <v>15</v>
      </c>
      <c r="H152" s="130" t="s">
        <v>16</v>
      </c>
      <c r="I152" s="127" t="s">
        <v>17</v>
      </c>
    </row>
    <row r="153" spans="1:9" ht="15" customHeight="1" thickTop="1">
      <c r="A153" s="10"/>
      <c r="B153" s="131" t="s">
        <v>18</v>
      </c>
      <c r="C153" s="132"/>
      <c r="D153" s="132"/>
      <c r="E153" s="131" t="s">
        <v>18</v>
      </c>
      <c r="F153" s="131" t="s">
        <v>18</v>
      </c>
      <c r="G153" s="131" t="s">
        <v>18</v>
      </c>
      <c r="H153" s="131" t="s">
        <v>18</v>
      </c>
      <c r="I153" s="10"/>
    </row>
    <row r="154" spans="1:9" ht="15" customHeight="1">
      <c r="A154" s="10"/>
      <c r="B154" s="48">
        <v>0</v>
      </c>
      <c r="C154" s="133"/>
      <c r="D154" s="134"/>
      <c r="E154" s="48">
        <v>0</v>
      </c>
      <c r="F154" s="48"/>
      <c r="G154" s="48"/>
      <c r="H154" s="48"/>
      <c r="I154" s="10"/>
    </row>
    <row r="155" spans="1:9" ht="15" customHeight="1">
      <c r="A155" s="10"/>
      <c r="B155" s="48"/>
      <c r="C155" s="133"/>
      <c r="D155" s="134"/>
      <c r="E155" s="48"/>
      <c r="F155" s="48"/>
      <c r="G155" s="48"/>
      <c r="H155" s="48"/>
      <c r="I155" s="10"/>
    </row>
    <row r="156" spans="1:9" ht="15" customHeight="1">
      <c r="A156" s="10"/>
      <c r="B156" s="48"/>
      <c r="C156" s="133"/>
      <c r="D156" s="134"/>
      <c r="E156" s="48"/>
      <c r="F156" s="48"/>
      <c r="G156" s="48"/>
      <c r="H156" s="48"/>
      <c r="I156" s="10"/>
    </row>
    <row r="157" spans="1:9" ht="15" customHeight="1">
      <c r="A157" s="10"/>
      <c r="B157" s="48"/>
      <c r="C157" s="133"/>
      <c r="D157" s="134"/>
      <c r="E157" s="48"/>
      <c r="F157" s="48"/>
      <c r="G157" s="48"/>
      <c r="H157" s="48"/>
      <c r="I157" s="10"/>
    </row>
    <row r="158" spans="1:9" ht="15" customHeight="1">
      <c r="A158" s="10"/>
      <c r="B158" s="48"/>
      <c r="C158" s="133"/>
      <c r="D158" s="134"/>
      <c r="E158" s="48"/>
      <c r="F158" s="48"/>
      <c r="G158" s="48"/>
      <c r="H158" s="48"/>
      <c r="I158" s="10"/>
    </row>
    <row r="159" spans="1:9" ht="15" customHeight="1">
      <c r="A159" s="10"/>
      <c r="B159" s="48"/>
      <c r="C159" s="133"/>
      <c r="D159" s="134"/>
      <c r="E159" s="48"/>
      <c r="F159" s="48"/>
      <c r="G159" s="48"/>
      <c r="H159" s="48"/>
      <c r="I159" s="10"/>
    </row>
    <row r="160" spans="1:9" ht="15" customHeight="1">
      <c r="A160" s="10"/>
      <c r="B160" s="48"/>
      <c r="C160" s="133"/>
      <c r="D160" s="134"/>
      <c r="E160" s="48"/>
      <c r="F160" s="48"/>
      <c r="G160" s="48"/>
      <c r="H160" s="48"/>
      <c r="I160" s="10"/>
    </row>
    <row r="161" spans="1:9" ht="15" customHeight="1">
      <c r="A161" s="10"/>
      <c r="B161" s="48"/>
      <c r="C161" s="133"/>
      <c r="D161" s="134"/>
      <c r="E161" s="48"/>
      <c r="F161" s="48"/>
      <c r="G161" s="48"/>
      <c r="H161" s="48"/>
      <c r="I161" s="10"/>
    </row>
    <row r="162" spans="1:9" ht="15" customHeight="1">
      <c r="A162" s="10"/>
      <c r="B162" s="48"/>
      <c r="C162" s="133"/>
      <c r="D162" s="134"/>
      <c r="E162" s="48"/>
      <c r="F162" s="48"/>
      <c r="G162" s="48"/>
      <c r="H162" s="48"/>
      <c r="I162" s="10"/>
    </row>
    <row r="163" spans="1:9" ht="15" customHeight="1" thickBot="1">
      <c r="A163" s="10"/>
      <c r="B163" s="53"/>
      <c r="C163" s="135"/>
      <c r="D163" s="53"/>
      <c r="E163" s="53"/>
      <c r="F163" s="53"/>
      <c r="G163" s="53"/>
      <c r="H163" s="53"/>
      <c r="I163" s="10"/>
    </row>
    <row r="164" spans="1:9" ht="15" customHeight="1" thickBot="1" thickTop="1">
      <c r="A164" s="136">
        <f>ROUND(SUM(B154:B162),2)</f>
        <v>0</v>
      </c>
      <c r="B164" s="10"/>
      <c r="C164" s="10"/>
      <c r="D164" s="10"/>
      <c r="E164" s="137">
        <f>ROUND(SUM(E154:E162),2)</f>
        <v>0</v>
      </c>
      <c r="F164" s="137">
        <f>ROUND(SUM(F154:F162),2)</f>
        <v>0</v>
      </c>
      <c r="G164" s="137">
        <f>ROUND(SUM(G154:G162),2)</f>
        <v>0</v>
      </c>
      <c r="H164" s="137">
        <f>ROUND(SUM(H154:H162),2)</f>
        <v>0</v>
      </c>
      <c r="I164" s="136">
        <f>SUM(E164:H164)</f>
        <v>0</v>
      </c>
    </row>
    <row r="165" spans="1:9" ht="15" customHeight="1" thickTop="1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10" ht="15" customHeight="1" thickBot="1">
      <c r="A166" s="10"/>
      <c r="B166" s="10"/>
      <c r="C166" s="124" t="s">
        <v>8</v>
      </c>
      <c r="D166" s="125" t="s">
        <v>242</v>
      </c>
      <c r="E166" s="126" t="s">
        <v>9</v>
      </c>
      <c r="F166" s="126"/>
      <c r="G166" s="125" t="s">
        <v>243</v>
      </c>
      <c r="H166" s="10"/>
      <c r="I166" s="10"/>
      <c r="J166" s="1"/>
    </row>
    <row r="167" spans="1:9" ht="15" customHeight="1" thickBot="1" thickTop="1">
      <c r="A167" s="127" t="s">
        <v>10</v>
      </c>
      <c r="B167" s="128"/>
      <c r="C167" s="129" t="s">
        <v>11</v>
      </c>
      <c r="D167" s="129" t="s">
        <v>12</v>
      </c>
      <c r="E167" s="130" t="s">
        <v>13</v>
      </c>
      <c r="F167" s="130" t="s">
        <v>14</v>
      </c>
      <c r="G167" s="130" t="s">
        <v>15</v>
      </c>
      <c r="H167" s="130" t="s">
        <v>16</v>
      </c>
      <c r="I167" s="127" t="s">
        <v>17</v>
      </c>
    </row>
    <row r="168" spans="1:9" ht="15" customHeight="1" thickTop="1">
      <c r="A168" s="10"/>
      <c r="B168" s="131" t="s">
        <v>18</v>
      </c>
      <c r="C168" s="132"/>
      <c r="D168" s="132"/>
      <c r="E168" s="131" t="s">
        <v>18</v>
      </c>
      <c r="F168" s="131" t="s">
        <v>18</v>
      </c>
      <c r="G168" s="131" t="s">
        <v>18</v>
      </c>
      <c r="H168" s="131" t="s">
        <v>18</v>
      </c>
      <c r="I168" s="10"/>
    </row>
    <row r="169" spans="1:9" ht="15" customHeight="1">
      <c r="A169" s="10"/>
      <c r="B169" s="48">
        <v>0</v>
      </c>
      <c r="C169" s="133"/>
      <c r="D169" s="134"/>
      <c r="E169" s="48">
        <v>0</v>
      </c>
      <c r="F169" s="48"/>
      <c r="G169" s="48"/>
      <c r="H169" s="48"/>
      <c r="I169" s="10"/>
    </row>
    <row r="170" spans="1:9" ht="15" customHeight="1">
      <c r="A170" s="10"/>
      <c r="B170" s="48"/>
      <c r="C170" s="133"/>
      <c r="D170" s="134"/>
      <c r="E170" s="48"/>
      <c r="F170" s="48"/>
      <c r="G170" s="48"/>
      <c r="H170" s="48"/>
      <c r="I170" s="10"/>
    </row>
    <row r="171" spans="1:9" ht="15" customHeight="1">
      <c r="A171" s="10"/>
      <c r="B171" s="48"/>
      <c r="C171" s="133"/>
      <c r="D171" s="134"/>
      <c r="E171" s="48"/>
      <c r="F171" s="48"/>
      <c r="G171" s="48"/>
      <c r="H171" s="48"/>
      <c r="I171" s="10"/>
    </row>
    <row r="172" spans="1:9" ht="15" customHeight="1">
      <c r="A172" s="10"/>
      <c r="B172" s="48"/>
      <c r="C172" s="133"/>
      <c r="D172" s="134"/>
      <c r="E172" s="48"/>
      <c r="F172" s="48"/>
      <c r="G172" s="48"/>
      <c r="H172" s="48"/>
      <c r="I172" s="10"/>
    </row>
    <row r="173" spans="1:9" ht="15" customHeight="1">
      <c r="A173" s="10"/>
      <c r="B173" s="48"/>
      <c r="C173" s="133"/>
      <c r="D173" s="134"/>
      <c r="E173" s="48"/>
      <c r="F173" s="48"/>
      <c r="G173" s="48"/>
      <c r="H173" s="48"/>
      <c r="I173" s="10"/>
    </row>
    <row r="174" spans="1:9" ht="15" customHeight="1">
      <c r="A174" s="10"/>
      <c r="B174" s="48"/>
      <c r="C174" s="133"/>
      <c r="D174" s="134"/>
      <c r="E174" s="48"/>
      <c r="F174" s="48"/>
      <c r="G174" s="48"/>
      <c r="H174" s="48"/>
      <c r="I174" s="10"/>
    </row>
    <row r="175" spans="1:9" ht="15" customHeight="1">
      <c r="A175" s="10"/>
      <c r="B175" s="48"/>
      <c r="C175" s="133"/>
      <c r="D175" s="134"/>
      <c r="E175" s="48"/>
      <c r="F175" s="48"/>
      <c r="G175" s="48"/>
      <c r="H175" s="48"/>
      <c r="I175" s="10"/>
    </row>
    <row r="176" spans="1:9" ht="15" customHeight="1">
      <c r="A176" s="10"/>
      <c r="B176" s="48"/>
      <c r="C176" s="133"/>
      <c r="D176" s="134"/>
      <c r="E176" s="48"/>
      <c r="F176" s="48"/>
      <c r="G176" s="48"/>
      <c r="H176" s="48"/>
      <c r="I176" s="10"/>
    </row>
    <row r="177" spans="1:9" ht="15" customHeight="1">
      <c r="A177" s="10"/>
      <c r="B177" s="48"/>
      <c r="C177" s="133"/>
      <c r="D177" s="134"/>
      <c r="E177" s="48"/>
      <c r="F177" s="48"/>
      <c r="G177" s="48"/>
      <c r="H177" s="48"/>
      <c r="I177" s="10"/>
    </row>
    <row r="178" spans="1:9" ht="15" customHeight="1" thickBot="1">
      <c r="A178" s="10"/>
      <c r="B178" s="53"/>
      <c r="C178" s="135"/>
      <c r="D178" s="53"/>
      <c r="E178" s="53"/>
      <c r="F178" s="53"/>
      <c r="G178" s="53"/>
      <c r="H178" s="53"/>
      <c r="I178" s="10"/>
    </row>
    <row r="179" spans="1:9" ht="15" customHeight="1" thickBot="1" thickTop="1">
      <c r="A179" s="136">
        <f>ROUND(SUM(B169:B177),2)</f>
        <v>0</v>
      </c>
      <c r="B179" s="10"/>
      <c r="C179" s="10"/>
      <c r="D179" s="10"/>
      <c r="E179" s="137">
        <f>ROUND(SUM(E169:E177),2)</f>
        <v>0</v>
      </c>
      <c r="F179" s="137">
        <f>ROUND(SUM(F169:F177),2)</f>
        <v>0</v>
      </c>
      <c r="G179" s="137">
        <f>ROUND(SUM(G169:G177),2)</f>
        <v>0</v>
      </c>
      <c r="H179" s="137">
        <f>ROUND(SUM(H169:H177),2)</f>
        <v>0</v>
      </c>
      <c r="I179" s="136">
        <f>SUM(E179:H179)</f>
        <v>0</v>
      </c>
    </row>
    <row r="180" spans="1:9" ht="15" customHeight="1" thickTop="1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 customHeight="1">
      <c r="A181" s="138">
        <f>SUM(A134:A179)</f>
        <v>0</v>
      </c>
      <c r="B181" s="139" t="s">
        <v>19</v>
      </c>
      <c r="C181" s="139"/>
      <c r="D181" s="139"/>
      <c r="E181" s="140">
        <f>E134+E149+E164+E179</f>
        <v>0</v>
      </c>
      <c r="F181" s="140">
        <f>F134+F149+F164+F179</f>
        <v>0</v>
      </c>
      <c r="G181" s="140">
        <f>G134+G149+G164+G179</f>
        <v>0</v>
      </c>
      <c r="H181" s="140">
        <f>H134+H149+H164+H179</f>
        <v>0</v>
      </c>
      <c r="I181" s="138">
        <f>SUM(I134:I179)</f>
        <v>0</v>
      </c>
    </row>
    <row r="182" spans="1:9" ht="15" customHeight="1">
      <c r="A182" s="138">
        <f>A181</f>
        <v>0</v>
      </c>
      <c r="B182" s="141" t="s">
        <v>20</v>
      </c>
      <c r="C182" s="141"/>
      <c r="D182" s="141"/>
      <c r="E182" s="142">
        <f>E181</f>
        <v>0</v>
      </c>
      <c r="F182" s="142">
        <f>F181</f>
        <v>0</v>
      </c>
      <c r="G182" s="142">
        <f>G181</f>
        <v>0</v>
      </c>
      <c r="H182" s="142">
        <f>H181</f>
        <v>0</v>
      </c>
      <c r="I182" s="138">
        <f>I181</f>
        <v>0</v>
      </c>
    </row>
    <row r="183" spans="1:9" ht="28.5" customHeight="1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10" ht="15" customHeight="1" thickBot="1">
      <c r="A184" s="10"/>
      <c r="B184" s="10"/>
      <c r="C184" s="124" t="s">
        <v>8</v>
      </c>
      <c r="D184" s="125" t="s">
        <v>242</v>
      </c>
      <c r="E184" s="126" t="s">
        <v>9</v>
      </c>
      <c r="F184" s="126"/>
      <c r="G184" s="125" t="s">
        <v>243</v>
      </c>
      <c r="H184" s="10"/>
      <c r="I184" s="10"/>
      <c r="J184" s="1"/>
    </row>
    <row r="185" spans="1:9" ht="15" customHeight="1" thickBot="1" thickTop="1">
      <c r="A185" s="127" t="s">
        <v>10</v>
      </c>
      <c r="B185" s="128"/>
      <c r="C185" s="129" t="s">
        <v>11</v>
      </c>
      <c r="D185" s="129" t="s">
        <v>12</v>
      </c>
      <c r="E185" s="130" t="s">
        <v>13</v>
      </c>
      <c r="F185" s="130" t="s">
        <v>14</v>
      </c>
      <c r="G185" s="130" t="s">
        <v>15</v>
      </c>
      <c r="H185" s="130" t="s">
        <v>16</v>
      </c>
      <c r="I185" s="127" t="s">
        <v>17</v>
      </c>
    </row>
    <row r="186" spans="1:9" ht="15" customHeight="1" thickTop="1">
      <c r="A186" s="10"/>
      <c r="B186" s="131" t="s">
        <v>18</v>
      </c>
      <c r="C186" s="132"/>
      <c r="D186" s="132"/>
      <c r="E186" s="131" t="s">
        <v>18</v>
      </c>
      <c r="F186" s="131" t="s">
        <v>18</v>
      </c>
      <c r="G186" s="131" t="s">
        <v>18</v>
      </c>
      <c r="H186" s="131" t="s">
        <v>18</v>
      </c>
      <c r="I186" s="10"/>
    </row>
    <row r="187" spans="1:9" ht="15" customHeight="1">
      <c r="A187" s="10"/>
      <c r="B187" s="48">
        <v>0</v>
      </c>
      <c r="C187" s="133"/>
      <c r="D187" s="134"/>
      <c r="E187" s="48">
        <v>0</v>
      </c>
      <c r="F187" s="48"/>
      <c r="G187" s="48"/>
      <c r="H187" s="48"/>
      <c r="I187" s="10"/>
    </row>
    <row r="188" spans="1:9" ht="15" customHeight="1">
      <c r="A188" s="10"/>
      <c r="B188" s="48"/>
      <c r="C188" s="133"/>
      <c r="D188" s="134"/>
      <c r="E188" s="48"/>
      <c r="F188" s="48"/>
      <c r="G188" s="48"/>
      <c r="H188" s="48"/>
      <c r="I188" s="10"/>
    </row>
    <row r="189" spans="1:9" ht="15" customHeight="1">
      <c r="A189" s="10"/>
      <c r="B189" s="48"/>
      <c r="C189" s="133"/>
      <c r="D189" s="134"/>
      <c r="E189" s="48"/>
      <c r="F189" s="48"/>
      <c r="G189" s="48"/>
      <c r="H189" s="48"/>
      <c r="I189" s="10"/>
    </row>
    <row r="190" spans="1:9" ht="15" customHeight="1">
      <c r="A190" s="10"/>
      <c r="B190" s="48"/>
      <c r="C190" s="133"/>
      <c r="D190" s="134"/>
      <c r="E190" s="48"/>
      <c r="F190" s="48"/>
      <c r="G190" s="48"/>
      <c r="H190" s="48"/>
      <c r="I190" s="10"/>
    </row>
    <row r="191" spans="1:9" ht="15" customHeight="1">
      <c r="A191" s="10"/>
      <c r="B191" s="48"/>
      <c r="C191" s="133"/>
      <c r="D191" s="134"/>
      <c r="E191" s="48"/>
      <c r="F191" s="48"/>
      <c r="G191" s="48"/>
      <c r="H191" s="48"/>
      <c r="I191" s="10"/>
    </row>
    <row r="192" spans="1:9" ht="15" customHeight="1">
      <c r="A192" s="10"/>
      <c r="B192" s="48"/>
      <c r="C192" s="133"/>
      <c r="D192" s="134"/>
      <c r="E192" s="48"/>
      <c r="F192" s="48"/>
      <c r="G192" s="48"/>
      <c r="H192" s="48"/>
      <c r="I192" s="10"/>
    </row>
    <row r="193" spans="1:9" ht="15" customHeight="1">
      <c r="A193" s="10"/>
      <c r="B193" s="48"/>
      <c r="C193" s="133"/>
      <c r="D193" s="134"/>
      <c r="E193" s="48"/>
      <c r="F193" s="48"/>
      <c r="G193" s="48"/>
      <c r="H193" s="48"/>
      <c r="I193" s="10"/>
    </row>
    <row r="194" spans="1:9" ht="15" customHeight="1">
      <c r="A194" s="10"/>
      <c r="B194" s="48"/>
      <c r="C194" s="133"/>
      <c r="D194" s="134"/>
      <c r="E194" s="48"/>
      <c r="F194" s="48"/>
      <c r="G194" s="48"/>
      <c r="H194" s="48"/>
      <c r="I194" s="10"/>
    </row>
    <row r="195" spans="1:9" ht="15" customHeight="1">
      <c r="A195" s="10"/>
      <c r="B195" s="48"/>
      <c r="C195" s="133"/>
      <c r="D195" s="134"/>
      <c r="E195" s="48"/>
      <c r="F195" s="48"/>
      <c r="G195" s="48"/>
      <c r="H195" s="48"/>
      <c r="I195" s="10"/>
    </row>
    <row r="196" spans="1:9" ht="15" customHeight="1" thickBot="1">
      <c r="A196" s="10"/>
      <c r="B196" s="53"/>
      <c r="C196" s="135"/>
      <c r="D196" s="53"/>
      <c r="E196" s="53"/>
      <c r="F196" s="53"/>
      <c r="G196" s="53"/>
      <c r="H196" s="53"/>
      <c r="I196" s="10"/>
    </row>
    <row r="197" spans="1:9" ht="15" customHeight="1" thickBot="1" thickTop="1">
      <c r="A197" s="136">
        <f>ROUND(SUM(B187:B195),2)</f>
        <v>0</v>
      </c>
      <c r="B197" s="10"/>
      <c r="C197" s="10"/>
      <c r="D197" s="10"/>
      <c r="E197" s="137">
        <f>ROUND(SUM(E187:E195),2)</f>
        <v>0</v>
      </c>
      <c r="F197" s="137">
        <f>ROUND(SUM(F187:F195),2)</f>
        <v>0</v>
      </c>
      <c r="G197" s="137">
        <f>ROUND(SUM(G187:G195),2)</f>
        <v>0</v>
      </c>
      <c r="H197" s="137">
        <f>ROUND(SUM(H187:H195),2)</f>
        <v>0</v>
      </c>
      <c r="I197" s="136">
        <f>SUM(E197:H197)</f>
        <v>0</v>
      </c>
    </row>
    <row r="198" spans="1:9" ht="15" customHeight="1" thickTop="1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10" ht="15" customHeight="1" thickBot="1">
      <c r="A199" s="10"/>
      <c r="B199" s="10"/>
      <c r="C199" s="124" t="s">
        <v>8</v>
      </c>
      <c r="D199" s="125" t="s">
        <v>242</v>
      </c>
      <c r="E199" s="126" t="s">
        <v>9</v>
      </c>
      <c r="F199" s="126"/>
      <c r="G199" s="125" t="s">
        <v>243</v>
      </c>
      <c r="H199" s="10"/>
      <c r="I199" s="10"/>
      <c r="J199" s="1"/>
    </row>
    <row r="200" spans="1:9" ht="15" customHeight="1" thickBot="1" thickTop="1">
      <c r="A200" s="127" t="s">
        <v>10</v>
      </c>
      <c r="B200" s="128"/>
      <c r="C200" s="129" t="s">
        <v>11</v>
      </c>
      <c r="D200" s="129" t="s">
        <v>12</v>
      </c>
      <c r="E200" s="130" t="s">
        <v>13</v>
      </c>
      <c r="F200" s="130" t="s">
        <v>14</v>
      </c>
      <c r="G200" s="130" t="s">
        <v>15</v>
      </c>
      <c r="H200" s="130" t="s">
        <v>16</v>
      </c>
      <c r="I200" s="127" t="s">
        <v>17</v>
      </c>
    </row>
    <row r="201" spans="1:9" ht="15" customHeight="1" thickTop="1">
      <c r="A201" s="10"/>
      <c r="B201" s="131" t="s">
        <v>18</v>
      </c>
      <c r="C201" s="132"/>
      <c r="D201" s="132"/>
      <c r="E201" s="131" t="s">
        <v>18</v>
      </c>
      <c r="F201" s="131" t="s">
        <v>18</v>
      </c>
      <c r="G201" s="131" t="s">
        <v>18</v>
      </c>
      <c r="H201" s="131" t="s">
        <v>18</v>
      </c>
      <c r="I201" s="10"/>
    </row>
    <row r="202" spans="1:9" ht="15" customHeight="1">
      <c r="A202" s="10"/>
      <c r="B202" s="48">
        <v>0</v>
      </c>
      <c r="C202" s="133"/>
      <c r="D202" s="134"/>
      <c r="E202" s="48">
        <v>0</v>
      </c>
      <c r="F202" s="48"/>
      <c r="G202" s="48"/>
      <c r="H202" s="48"/>
      <c r="I202" s="10"/>
    </row>
    <row r="203" spans="1:9" ht="15" customHeight="1">
      <c r="A203" s="10"/>
      <c r="B203" s="48"/>
      <c r="C203" s="133"/>
      <c r="D203" s="134"/>
      <c r="E203" s="48"/>
      <c r="F203" s="48"/>
      <c r="G203" s="48"/>
      <c r="H203" s="48"/>
      <c r="I203" s="10"/>
    </row>
    <row r="204" spans="1:9" ht="15" customHeight="1">
      <c r="A204" s="10"/>
      <c r="B204" s="48"/>
      <c r="C204" s="133"/>
      <c r="D204" s="134"/>
      <c r="E204" s="48"/>
      <c r="F204" s="48"/>
      <c r="G204" s="48"/>
      <c r="H204" s="48"/>
      <c r="I204" s="10"/>
    </row>
    <row r="205" spans="1:9" ht="15" customHeight="1">
      <c r="A205" s="10"/>
      <c r="B205" s="48"/>
      <c r="C205" s="133"/>
      <c r="D205" s="134"/>
      <c r="E205" s="48"/>
      <c r="F205" s="48"/>
      <c r="G205" s="48"/>
      <c r="H205" s="48"/>
      <c r="I205" s="10"/>
    </row>
    <row r="206" spans="1:9" ht="15" customHeight="1">
      <c r="A206" s="10"/>
      <c r="B206" s="48"/>
      <c r="C206" s="133"/>
      <c r="D206" s="134"/>
      <c r="E206" s="48"/>
      <c r="F206" s="48"/>
      <c r="G206" s="48"/>
      <c r="H206" s="48"/>
      <c r="I206" s="10"/>
    </row>
    <row r="207" spans="1:9" ht="15" customHeight="1">
      <c r="A207" s="10"/>
      <c r="B207" s="48"/>
      <c r="C207" s="133"/>
      <c r="D207" s="134"/>
      <c r="E207" s="48"/>
      <c r="F207" s="48"/>
      <c r="G207" s="48"/>
      <c r="H207" s="48"/>
      <c r="I207" s="10"/>
    </row>
    <row r="208" spans="1:9" ht="15" customHeight="1">
      <c r="A208" s="10"/>
      <c r="B208" s="48"/>
      <c r="C208" s="133"/>
      <c r="D208" s="134"/>
      <c r="E208" s="48"/>
      <c r="F208" s="48"/>
      <c r="G208" s="48"/>
      <c r="H208" s="48"/>
      <c r="I208" s="10"/>
    </row>
    <row r="209" spans="1:9" ht="15" customHeight="1">
      <c r="A209" s="10"/>
      <c r="B209" s="48"/>
      <c r="C209" s="133"/>
      <c r="D209" s="134"/>
      <c r="E209" s="48"/>
      <c r="F209" s="48"/>
      <c r="G209" s="48"/>
      <c r="H209" s="48"/>
      <c r="I209" s="10"/>
    </row>
    <row r="210" spans="1:9" ht="15" customHeight="1">
      <c r="A210" s="10"/>
      <c r="B210" s="48"/>
      <c r="C210" s="133"/>
      <c r="D210" s="134"/>
      <c r="E210" s="48"/>
      <c r="F210" s="48"/>
      <c r="G210" s="48"/>
      <c r="H210" s="48"/>
      <c r="I210" s="10"/>
    </row>
    <row r="211" spans="1:9" ht="15" customHeight="1" thickBot="1">
      <c r="A211" s="10"/>
      <c r="B211" s="53"/>
      <c r="C211" s="135"/>
      <c r="D211" s="53"/>
      <c r="E211" s="53"/>
      <c r="F211" s="53"/>
      <c r="G211" s="53"/>
      <c r="H211" s="53"/>
      <c r="I211" s="10"/>
    </row>
    <row r="212" spans="1:9" ht="15" customHeight="1" thickBot="1" thickTop="1">
      <c r="A212" s="136">
        <f>ROUND(SUM(B202:B210),2)</f>
        <v>0</v>
      </c>
      <c r="B212" s="10"/>
      <c r="C212" s="10"/>
      <c r="D212" s="10"/>
      <c r="E212" s="137">
        <f>ROUND(SUM(E202:E210),2)</f>
        <v>0</v>
      </c>
      <c r="F212" s="137">
        <f>ROUND(SUM(F202:F210),2)</f>
        <v>0</v>
      </c>
      <c r="G212" s="137">
        <f>ROUND(SUM(G202:G210),2)</f>
        <v>0</v>
      </c>
      <c r="H212" s="137">
        <f>ROUND(SUM(H202:H210),2)</f>
        <v>0</v>
      </c>
      <c r="I212" s="136">
        <f>SUM(E212:H212)</f>
        <v>0</v>
      </c>
    </row>
    <row r="213" spans="1:9" ht="15" customHeight="1" thickTop="1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10" ht="15" customHeight="1" thickBot="1">
      <c r="A214" s="10"/>
      <c r="B214" s="10"/>
      <c r="C214" s="124" t="s">
        <v>8</v>
      </c>
      <c r="D214" s="125" t="s">
        <v>242</v>
      </c>
      <c r="E214" s="126" t="s">
        <v>9</v>
      </c>
      <c r="F214" s="126"/>
      <c r="G214" s="125" t="s">
        <v>243</v>
      </c>
      <c r="H214" s="10"/>
      <c r="I214" s="10"/>
      <c r="J214" s="1"/>
    </row>
    <row r="215" spans="1:9" ht="15" customHeight="1" thickBot="1" thickTop="1">
      <c r="A215" s="127" t="s">
        <v>10</v>
      </c>
      <c r="B215" s="128"/>
      <c r="C215" s="129" t="s">
        <v>11</v>
      </c>
      <c r="D215" s="129" t="s">
        <v>12</v>
      </c>
      <c r="E215" s="130" t="s">
        <v>13</v>
      </c>
      <c r="F215" s="130" t="s">
        <v>14</v>
      </c>
      <c r="G215" s="130" t="s">
        <v>15</v>
      </c>
      <c r="H215" s="130" t="s">
        <v>16</v>
      </c>
      <c r="I215" s="127" t="s">
        <v>17</v>
      </c>
    </row>
    <row r="216" spans="1:9" ht="15" customHeight="1" thickTop="1">
      <c r="A216" s="10"/>
      <c r="B216" s="131" t="s">
        <v>18</v>
      </c>
      <c r="C216" s="132"/>
      <c r="D216" s="132"/>
      <c r="E216" s="131" t="s">
        <v>18</v>
      </c>
      <c r="F216" s="131" t="s">
        <v>18</v>
      </c>
      <c r="G216" s="131" t="s">
        <v>18</v>
      </c>
      <c r="H216" s="131" t="s">
        <v>18</v>
      </c>
      <c r="I216" s="10"/>
    </row>
    <row r="217" spans="1:9" ht="15" customHeight="1">
      <c r="A217" s="10"/>
      <c r="B217" s="48">
        <v>0</v>
      </c>
      <c r="C217" s="133"/>
      <c r="D217" s="134"/>
      <c r="E217" s="48">
        <v>0</v>
      </c>
      <c r="F217" s="48"/>
      <c r="G217" s="48"/>
      <c r="H217" s="48"/>
      <c r="I217" s="10"/>
    </row>
    <row r="218" spans="1:9" ht="15" customHeight="1">
      <c r="A218" s="10"/>
      <c r="B218" s="48"/>
      <c r="C218" s="133"/>
      <c r="D218" s="134"/>
      <c r="E218" s="48"/>
      <c r="F218" s="48"/>
      <c r="G218" s="48"/>
      <c r="H218" s="48"/>
      <c r="I218" s="10"/>
    </row>
    <row r="219" spans="1:9" ht="15" customHeight="1">
      <c r="A219" s="10"/>
      <c r="B219" s="48"/>
      <c r="C219" s="133"/>
      <c r="D219" s="134"/>
      <c r="E219" s="48"/>
      <c r="F219" s="48"/>
      <c r="G219" s="48"/>
      <c r="H219" s="48"/>
      <c r="I219" s="10"/>
    </row>
    <row r="220" spans="1:9" ht="15" customHeight="1">
      <c r="A220" s="10"/>
      <c r="B220" s="48"/>
      <c r="C220" s="133"/>
      <c r="D220" s="134"/>
      <c r="E220" s="48"/>
      <c r="F220" s="48"/>
      <c r="G220" s="48"/>
      <c r="H220" s="48"/>
      <c r="I220" s="10"/>
    </row>
    <row r="221" spans="1:9" ht="15" customHeight="1">
      <c r="A221" s="10"/>
      <c r="B221" s="48"/>
      <c r="C221" s="133"/>
      <c r="D221" s="134"/>
      <c r="E221" s="48"/>
      <c r="F221" s="48"/>
      <c r="G221" s="48"/>
      <c r="H221" s="48"/>
      <c r="I221" s="10"/>
    </row>
    <row r="222" spans="1:9" ht="15" customHeight="1">
      <c r="A222" s="10"/>
      <c r="B222" s="48"/>
      <c r="C222" s="133"/>
      <c r="D222" s="134"/>
      <c r="E222" s="48"/>
      <c r="F222" s="48"/>
      <c r="G222" s="48"/>
      <c r="H222" s="48"/>
      <c r="I222" s="10"/>
    </row>
    <row r="223" spans="1:9" ht="15" customHeight="1">
      <c r="A223" s="10"/>
      <c r="B223" s="48"/>
      <c r="C223" s="133"/>
      <c r="D223" s="134"/>
      <c r="E223" s="48"/>
      <c r="F223" s="48"/>
      <c r="G223" s="48"/>
      <c r="H223" s="48"/>
      <c r="I223" s="10"/>
    </row>
    <row r="224" spans="1:9" ht="15" customHeight="1">
      <c r="A224" s="10"/>
      <c r="B224" s="48"/>
      <c r="C224" s="133"/>
      <c r="D224" s="134"/>
      <c r="E224" s="48"/>
      <c r="F224" s="48"/>
      <c r="G224" s="48"/>
      <c r="H224" s="48"/>
      <c r="I224" s="10"/>
    </row>
    <row r="225" spans="1:9" ht="15" customHeight="1">
      <c r="A225" s="10"/>
      <c r="B225" s="48"/>
      <c r="C225" s="133"/>
      <c r="D225" s="134"/>
      <c r="E225" s="48"/>
      <c r="F225" s="48"/>
      <c r="G225" s="48"/>
      <c r="H225" s="48"/>
      <c r="I225" s="10"/>
    </row>
    <row r="226" spans="1:9" ht="15" customHeight="1" thickBot="1">
      <c r="A226" s="10"/>
      <c r="B226" s="53"/>
      <c r="C226" s="135"/>
      <c r="D226" s="53"/>
      <c r="E226" s="53"/>
      <c r="F226" s="53"/>
      <c r="G226" s="53"/>
      <c r="H226" s="53"/>
      <c r="I226" s="10"/>
    </row>
    <row r="227" spans="1:9" ht="15" customHeight="1" thickBot="1" thickTop="1">
      <c r="A227" s="136">
        <f>ROUND(SUM(B217:B225),2)</f>
        <v>0</v>
      </c>
      <c r="B227" s="10"/>
      <c r="C227" s="10"/>
      <c r="D227" s="10"/>
      <c r="E227" s="137">
        <f>ROUND(SUM(E217:E225),2)</f>
        <v>0</v>
      </c>
      <c r="F227" s="137">
        <f>ROUND(SUM(F217:F225),2)</f>
        <v>0</v>
      </c>
      <c r="G227" s="137">
        <f>ROUND(SUM(G217:G225),2)</f>
        <v>0</v>
      </c>
      <c r="H227" s="137">
        <f>ROUND(SUM(H217:H225),2)</f>
        <v>0</v>
      </c>
      <c r="I227" s="136">
        <f>SUM(E227:H227)</f>
        <v>0</v>
      </c>
    </row>
    <row r="228" spans="1:9" ht="15" customHeight="1" thickTop="1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 customHeight="1">
      <c r="A229" s="138">
        <f>SUM(A182:A227)</f>
        <v>0</v>
      </c>
      <c r="B229" s="139" t="s">
        <v>19</v>
      </c>
      <c r="C229" s="139"/>
      <c r="D229" s="139"/>
      <c r="E229" s="140">
        <f>E182+E197+E212+E227</f>
        <v>0</v>
      </c>
      <c r="F229" s="140">
        <f>F182+F197+F212+F227</f>
        <v>0</v>
      </c>
      <c r="G229" s="140">
        <f>G182+G197+G212+G227</f>
        <v>0</v>
      </c>
      <c r="H229" s="140">
        <f>H182+H197+H212+H227</f>
        <v>0</v>
      </c>
      <c r="I229" s="138">
        <f>SUM(I182:I227)</f>
        <v>0</v>
      </c>
    </row>
    <row r="230" spans="1:9" ht="15" customHeight="1">
      <c r="A230" s="138">
        <f>A229</f>
        <v>0</v>
      </c>
      <c r="B230" s="141" t="s">
        <v>20</v>
      </c>
      <c r="C230" s="141"/>
      <c r="D230" s="141"/>
      <c r="E230" s="142">
        <f>E229</f>
        <v>0</v>
      </c>
      <c r="F230" s="142">
        <f>F229</f>
        <v>0</v>
      </c>
      <c r="G230" s="142">
        <f>G229</f>
        <v>0</v>
      </c>
      <c r="H230" s="142">
        <f>H229</f>
        <v>0</v>
      </c>
      <c r="I230" s="138">
        <f>I229</f>
        <v>0</v>
      </c>
    </row>
    <row r="231" spans="1:9" ht="31.5" customHeight="1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10" ht="15" customHeight="1" thickBot="1">
      <c r="A232" s="10"/>
      <c r="B232" s="10"/>
      <c r="C232" s="124" t="s">
        <v>8</v>
      </c>
      <c r="D232" s="125" t="s">
        <v>242</v>
      </c>
      <c r="E232" s="126" t="s">
        <v>9</v>
      </c>
      <c r="F232" s="126"/>
      <c r="G232" s="125" t="s">
        <v>243</v>
      </c>
      <c r="H232" s="10"/>
      <c r="I232" s="10"/>
      <c r="J232" s="1"/>
    </row>
    <row r="233" spans="1:9" ht="15" customHeight="1" thickBot="1" thickTop="1">
      <c r="A233" s="127" t="s">
        <v>10</v>
      </c>
      <c r="B233" s="128"/>
      <c r="C233" s="129" t="s">
        <v>11</v>
      </c>
      <c r="D233" s="129" t="s">
        <v>12</v>
      </c>
      <c r="E233" s="130" t="s">
        <v>13</v>
      </c>
      <c r="F233" s="130" t="s">
        <v>14</v>
      </c>
      <c r="G233" s="130" t="s">
        <v>15</v>
      </c>
      <c r="H233" s="130" t="s">
        <v>16</v>
      </c>
      <c r="I233" s="127" t="s">
        <v>17</v>
      </c>
    </row>
    <row r="234" spans="1:9" ht="15" customHeight="1" thickTop="1">
      <c r="A234" s="10"/>
      <c r="B234" s="131" t="s">
        <v>18</v>
      </c>
      <c r="C234" s="132"/>
      <c r="D234" s="132"/>
      <c r="E234" s="131" t="s">
        <v>18</v>
      </c>
      <c r="F234" s="131" t="s">
        <v>18</v>
      </c>
      <c r="G234" s="131" t="s">
        <v>18</v>
      </c>
      <c r="H234" s="131" t="s">
        <v>18</v>
      </c>
      <c r="I234" s="10"/>
    </row>
    <row r="235" spans="1:9" ht="15" customHeight="1">
      <c r="A235" s="10"/>
      <c r="B235" s="48">
        <v>0</v>
      </c>
      <c r="C235" s="133"/>
      <c r="D235" s="134"/>
      <c r="E235" s="48">
        <v>0</v>
      </c>
      <c r="F235" s="48"/>
      <c r="G235" s="48"/>
      <c r="H235" s="48"/>
      <c r="I235" s="10"/>
    </row>
    <row r="236" spans="1:9" ht="15" customHeight="1">
      <c r="A236" s="10"/>
      <c r="B236" s="48"/>
      <c r="C236" s="133"/>
      <c r="D236" s="134"/>
      <c r="E236" s="48"/>
      <c r="F236" s="48"/>
      <c r="G236" s="48"/>
      <c r="H236" s="48"/>
      <c r="I236" s="10"/>
    </row>
    <row r="237" spans="1:9" ht="15" customHeight="1">
      <c r="A237" s="10"/>
      <c r="B237" s="48"/>
      <c r="C237" s="133"/>
      <c r="D237" s="134"/>
      <c r="E237" s="48"/>
      <c r="F237" s="48"/>
      <c r="G237" s="48"/>
      <c r="H237" s="48"/>
      <c r="I237" s="10"/>
    </row>
    <row r="238" spans="1:9" ht="15" customHeight="1">
      <c r="A238" s="10"/>
      <c r="B238" s="48"/>
      <c r="C238" s="133"/>
      <c r="D238" s="134"/>
      <c r="E238" s="48"/>
      <c r="F238" s="48"/>
      <c r="G238" s="48"/>
      <c r="H238" s="48"/>
      <c r="I238" s="10"/>
    </row>
    <row r="239" spans="1:9" ht="15" customHeight="1">
      <c r="A239" s="10"/>
      <c r="B239" s="48"/>
      <c r="C239" s="133"/>
      <c r="D239" s="134"/>
      <c r="E239" s="48"/>
      <c r="F239" s="48"/>
      <c r="G239" s="48"/>
      <c r="H239" s="48"/>
      <c r="I239" s="10"/>
    </row>
    <row r="240" spans="1:9" ht="15" customHeight="1">
      <c r="A240" s="10"/>
      <c r="B240" s="48"/>
      <c r="C240" s="133"/>
      <c r="D240" s="134"/>
      <c r="E240" s="48"/>
      <c r="F240" s="48"/>
      <c r="G240" s="48"/>
      <c r="H240" s="48"/>
      <c r="I240" s="10"/>
    </row>
    <row r="241" spans="1:9" ht="15" customHeight="1">
      <c r="A241" s="10"/>
      <c r="B241" s="48"/>
      <c r="C241" s="133"/>
      <c r="D241" s="134"/>
      <c r="E241" s="48"/>
      <c r="F241" s="48"/>
      <c r="G241" s="48"/>
      <c r="H241" s="48"/>
      <c r="I241" s="10"/>
    </row>
    <row r="242" spans="1:9" ht="15" customHeight="1">
      <c r="A242" s="10"/>
      <c r="B242" s="48"/>
      <c r="C242" s="133"/>
      <c r="D242" s="134"/>
      <c r="E242" s="48"/>
      <c r="F242" s="48"/>
      <c r="G242" s="48"/>
      <c r="H242" s="48"/>
      <c r="I242" s="10"/>
    </row>
    <row r="243" spans="1:9" ht="15" customHeight="1">
      <c r="A243" s="10"/>
      <c r="B243" s="48"/>
      <c r="C243" s="133"/>
      <c r="D243" s="134"/>
      <c r="E243" s="48"/>
      <c r="F243" s="48"/>
      <c r="G243" s="48"/>
      <c r="H243" s="48"/>
      <c r="I243" s="10"/>
    </row>
    <row r="244" spans="1:9" ht="15" customHeight="1" thickBot="1">
      <c r="A244" s="10"/>
      <c r="B244" s="53"/>
      <c r="C244" s="135"/>
      <c r="D244" s="53"/>
      <c r="E244" s="53"/>
      <c r="F244" s="53"/>
      <c r="G244" s="53"/>
      <c r="H244" s="53"/>
      <c r="I244" s="10"/>
    </row>
    <row r="245" spans="1:9" ht="15" customHeight="1" thickBot="1" thickTop="1">
      <c r="A245" s="136">
        <f>ROUND(SUM(B235:B243),2)</f>
        <v>0</v>
      </c>
      <c r="B245" s="10"/>
      <c r="C245" s="10"/>
      <c r="D245" s="10"/>
      <c r="E245" s="137">
        <f>ROUND(SUM(E235:E243),2)</f>
        <v>0</v>
      </c>
      <c r="F245" s="137">
        <f>ROUND(SUM(F235:F243),2)</f>
        <v>0</v>
      </c>
      <c r="G245" s="137">
        <f>ROUND(SUM(G235:G243),2)</f>
        <v>0</v>
      </c>
      <c r="H245" s="137">
        <f>ROUND(SUM(H235:H243),2)</f>
        <v>0</v>
      </c>
      <c r="I245" s="136">
        <f>SUM(E245:H245)</f>
        <v>0</v>
      </c>
    </row>
    <row r="246" spans="1:9" ht="15" customHeight="1" thickTop="1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10" ht="15" customHeight="1" thickBot="1">
      <c r="A247" s="10"/>
      <c r="B247" s="10"/>
      <c r="C247" s="124" t="s">
        <v>8</v>
      </c>
      <c r="D247" s="125" t="s">
        <v>242</v>
      </c>
      <c r="E247" s="126" t="s">
        <v>9</v>
      </c>
      <c r="F247" s="126"/>
      <c r="G247" s="125" t="s">
        <v>243</v>
      </c>
      <c r="H247" s="10"/>
      <c r="I247" s="10"/>
      <c r="J247" s="1"/>
    </row>
    <row r="248" spans="1:9" ht="15" customHeight="1" thickBot="1" thickTop="1">
      <c r="A248" s="127" t="s">
        <v>10</v>
      </c>
      <c r="B248" s="128"/>
      <c r="C248" s="129" t="s">
        <v>11</v>
      </c>
      <c r="D248" s="129" t="s">
        <v>12</v>
      </c>
      <c r="E248" s="130" t="s">
        <v>13</v>
      </c>
      <c r="F248" s="130" t="s">
        <v>14</v>
      </c>
      <c r="G248" s="130" t="s">
        <v>15</v>
      </c>
      <c r="H248" s="130" t="s">
        <v>16</v>
      </c>
      <c r="I248" s="127" t="s">
        <v>17</v>
      </c>
    </row>
    <row r="249" spans="1:9" ht="15" customHeight="1" thickTop="1">
      <c r="A249" s="10"/>
      <c r="B249" s="131" t="s">
        <v>18</v>
      </c>
      <c r="C249" s="132"/>
      <c r="D249" s="132"/>
      <c r="E249" s="131" t="s">
        <v>18</v>
      </c>
      <c r="F249" s="131" t="s">
        <v>18</v>
      </c>
      <c r="G249" s="131" t="s">
        <v>18</v>
      </c>
      <c r="H249" s="131" t="s">
        <v>18</v>
      </c>
      <c r="I249" s="10"/>
    </row>
    <row r="250" spans="1:9" ht="15" customHeight="1">
      <c r="A250" s="10"/>
      <c r="B250" s="48">
        <v>0</v>
      </c>
      <c r="C250" s="133"/>
      <c r="D250" s="134"/>
      <c r="E250" s="48">
        <v>0</v>
      </c>
      <c r="F250" s="48"/>
      <c r="G250" s="48"/>
      <c r="H250" s="48"/>
      <c r="I250" s="10"/>
    </row>
    <row r="251" spans="1:9" ht="15" customHeight="1">
      <c r="A251" s="10"/>
      <c r="B251" s="48"/>
      <c r="C251" s="133"/>
      <c r="D251" s="134"/>
      <c r="E251" s="48"/>
      <c r="F251" s="48"/>
      <c r="G251" s="48"/>
      <c r="H251" s="48"/>
      <c r="I251" s="10"/>
    </row>
    <row r="252" spans="1:9" ht="15" customHeight="1">
      <c r="A252" s="10"/>
      <c r="B252" s="48"/>
      <c r="C252" s="133"/>
      <c r="D252" s="134"/>
      <c r="E252" s="48"/>
      <c r="F252" s="48"/>
      <c r="G252" s="48"/>
      <c r="H252" s="48"/>
      <c r="I252" s="10"/>
    </row>
    <row r="253" spans="1:9" ht="15" customHeight="1">
      <c r="A253" s="10"/>
      <c r="B253" s="48"/>
      <c r="C253" s="133"/>
      <c r="D253" s="134"/>
      <c r="E253" s="48"/>
      <c r="F253" s="48"/>
      <c r="G253" s="48"/>
      <c r="H253" s="48"/>
      <c r="I253" s="10"/>
    </row>
    <row r="254" spans="1:9" ht="15" customHeight="1">
      <c r="A254" s="10"/>
      <c r="B254" s="48"/>
      <c r="C254" s="133"/>
      <c r="D254" s="134"/>
      <c r="E254" s="48"/>
      <c r="F254" s="48"/>
      <c r="G254" s="48"/>
      <c r="H254" s="48"/>
      <c r="I254" s="10"/>
    </row>
    <row r="255" spans="1:9" ht="15" customHeight="1">
      <c r="A255" s="10"/>
      <c r="B255" s="48"/>
      <c r="C255" s="133"/>
      <c r="D255" s="134"/>
      <c r="E255" s="48"/>
      <c r="F255" s="48"/>
      <c r="G255" s="48"/>
      <c r="H255" s="48"/>
      <c r="I255" s="10"/>
    </row>
    <row r="256" spans="1:9" ht="15" customHeight="1">
      <c r="A256" s="10"/>
      <c r="B256" s="48"/>
      <c r="C256" s="133"/>
      <c r="D256" s="134"/>
      <c r="E256" s="48"/>
      <c r="F256" s="48"/>
      <c r="G256" s="48"/>
      <c r="H256" s="48"/>
      <c r="I256" s="10"/>
    </row>
    <row r="257" spans="1:9" ht="15" customHeight="1">
      <c r="A257" s="10"/>
      <c r="B257" s="48"/>
      <c r="C257" s="133"/>
      <c r="D257" s="134"/>
      <c r="E257" s="48"/>
      <c r="F257" s="48"/>
      <c r="G257" s="48"/>
      <c r="H257" s="48"/>
      <c r="I257" s="10"/>
    </row>
    <row r="258" spans="1:9" ht="15" customHeight="1">
      <c r="A258" s="10"/>
      <c r="B258" s="48"/>
      <c r="C258" s="133"/>
      <c r="D258" s="134"/>
      <c r="E258" s="48"/>
      <c r="F258" s="48"/>
      <c r="G258" s="48"/>
      <c r="H258" s="48"/>
      <c r="I258" s="10"/>
    </row>
    <row r="259" spans="1:9" ht="15" customHeight="1" thickBot="1">
      <c r="A259" s="10"/>
      <c r="B259" s="53"/>
      <c r="C259" s="135"/>
      <c r="D259" s="53"/>
      <c r="E259" s="53"/>
      <c r="F259" s="53"/>
      <c r="G259" s="53"/>
      <c r="H259" s="53"/>
      <c r="I259" s="10"/>
    </row>
    <row r="260" spans="1:9" ht="15" customHeight="1" thickBot="1" thickTop="1">
      <c r="A260" s="136">
        <f>ROUND(SUM(B250:B258),2)</f>
        <v>0</v>
      </c>
      <c r="B260" s="10"/>
      <c r="C260" s="10"/>
      <c r="D260" s="10"/>
      <c r="E260" s="137">
        <f>ROUND(SUM(E250:E258),2)</f>
        <v>0</v>
      </c>
      <c r="F260" s="137">
        <f>ROUND(SUM(F250:F258),2)</f>
        <v>0</v>
      </c>
      <c r="G260" s="137">
        <f>ROUND(SUM(G250:G258),2)</f>
        <v>0</v>
      </c>
      <c r="H260" s="137">
        <f>ROUND(SUM(H250:H258),2)</f>
        <v>0</v>
      </c>
      <c r="I260" s="136">
        <f>SUM(E260:H260)</f>
        <v>0</v>
      </c>
    </row>
    <row r="261" spans="1:9" ht="15" customHeight="1" thickTop="1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10" ht="15" customHeight="1" thickBot="1">
      <c r="A262" s="10"/>
      <c r="B262" s="10"/>
      <c r="C262" s="124" t="s">
        <v>8</v>
      </c>
      <c r="D262" s="125" t="s">
        <v>242</v>
      </c>
      <c r="E262" s="126" t="s">
        <v>9</v>
      </c>
      <c r="F262" s="126"/>
      <c r="G262" s="125" t="s">
        <v>243</v>
      </c>
      <c r="H262" s="10"/>
      <c r="I262" s="10"/>
      <c r="J262" s="1"/>
    </row>
    <row r="263" spans="1:9" ht="15" customHeight="1" thickBot="1" thickTop="1">
      <c r="A263" s="127" t="s">
        <v>10</v>
      </c>
      <c r="B263" s="128"/>
      <c r="C263" s="129" t="s">
        <v>11</v>
      </c>
      <c r="D263" s="129" t="s">
        <v>12</v>
      </c>
      <c r="E263" s="130" t="s">
        <v>13</v>
      </c>
      <c r="F263" s="130" t="s">
        <v>14</v>
      </c>
      <c r="G263" s="130" t="s">
        <v>15</v>
      </c>
      <c r="H263" s="130" t="s">
        <v>16</v>
      </c>
      <c r="I263" s="127" t="s">
        <v>17</v>
      </c>
    </row>
    <row r="264" spans="1:9" ht="15" customHeight="1" thickTop="1">
      <c r="A264" s="10"/>
      <c r="B264" s="131" t="s">
        <v>18</v>
      </c>
      <c r="C264" s="132"/>
      <c r="D264" s="132"/>
      <c r="E264" s="131" t="s">
        <v>18</v>
      </c>
      <c r="F264" s="131" t="s">
        <v>18</v>
      </c>
      <c r="G264" s="131" t="s">
        <v>18</v>
      </c>
      <c r="H264" s="131" t="s">
        <v>18</v>
      </c>
      <c r="I264" s="10"/>
    </row>
    <row r="265" spans="1:9" ht="15" customHeight="1">
      <c r="A265" s="10"/>
      <c r="B265" s="48">
        <v>0</v>
      </c>
      <c r="C265" s="133"/>
      <c r="D265" s="134"/>
      <c r="E265" s="48">
        <v>0</v>
      </c>
      <c r="F265" s="48"/>
      <c r="G265" s="48"/>
      <c r="H265" s="48"/>
      <c r="I265" s="10"/>
    </row>
    <row r="266" spans="1:9" ht="15" customHeight="1">
      <c r="A266" s="10"/>
      <c r="B266" s="48"/>
      <c r="C266" s="133"/>
      <c r="D266" s="134"/>
      <c r="E266" s="48"/>
      <c r="F266" s="48"/>
      <c r="G266" s="48"/>
      <c r="H266" s="48"/>
      <c r="I266" s="10"/>
    </row>
    <row r="267" spans="1:9" ht="15" customHeight="1">
      <c r="A267" s="10"/>
      <c r="B267" s="48"/>
      <c r="C267" s="133"/>
      <c r="D267" s="134"/>
      <c r="E267" s="48"/>
      <c r="F267" s="48"/>
      <c r="G267" s="48"/>
      <c r="H267" s="48"/>
      <c r="I267" s="10"/>
    </row>
    <row r="268" spans="1:9" ht="15" customHeight="1">
      <c r="A268" s="10"/>
      <c r="B268" s="48"/>
      <c r="C268" s="133"/>
      <c r="D268" s="134"/>
      <c r="E268" s="48"/>
      <c r="F268" s="48"/>
      <c r="G268" s="48"/>
      <c r="H268" s="48"/>
      <c r="I268" s="10"/>
    </row>
    <row r="269" spans="1:9" ht="15" customHeight="1">
      <c r="A269" s="10"/>
      <c r="B269" s="48"/>
      <c r="C269" s="133"/>
      <c r="D269" s="134"/>
      <c r="E269" s="48"/>
      <c r="F269" s="48"/>
      <c r="G269" s="48"/>
      <c r="H269" s="48"/>
      <c r="I269" s="10"/>
    </row>
    <row r="270" spans="1:9" ht="15" customHeight="1">
      <c r="A270" s="10"/>
      <c r="B270" s="48"/>
      <c r="C270" s="133"/>
      <c r="D270" s="134"/>
      <c r="E270" s="48"/>
      <c r="F270" s="48"/>
      <c r="G270" s="48"/>
      <c r="H270" s="48"/>
      <c r="I270" s="10"/>
    </row>
    <row r="271" spans="1:9" ht="15" customHeight="1">
      <c r="A271" s="10"/>
      <c r="B271" s="48"/>
      <c r="C271" s="133"/>
      <c r="D271" s="134"/>
      <c r="E271" s="48"/>
      <c r="F271" s="48"/>
      <c r="G271" s="48"/>
      <c r="H271" s="48"/>
      <c r="I271" s="10"/>
    </row>
    <row r="272" spans="1:9" ht="15" customHeight="1">
      <c r="A272" s="10"/>
      <c r="B272" s="48"/>
      <c r="C272" s="133"/>
      <c r="D272" s="134"/>
      <c r="E272" s="48"/>
      <c r="F272" s="48"/>
      <c r="G272" s="48"/>
      <c r="H272" s="48"/>
      <c r="I272" s="10"/>
    </row>
    <row r="273" spans="1:9" ht="15" customHeight="1">
      <c r="A273" s="10"/>
      <c r="B273" s="48"/>
      <c r="C273" s="133"/>
      <c r="D273" s="134"/>
      <c r="E273" s="48"/>
      <c r="F273" s="48"/>
      <c r="G273" s="48"/>
      <c r="H273" s="48"/>
      <c r="I273" s="10"/>
    </row>
    <row r="274" spans="1:9" ht="15" customHeight="1" thickBot="1">
      <c r="A274" s="10"/>
      <c r="B274" s="53"/>
      <c r="C274" s="135"/>
      <c r="D274" s="53"/>
      <c r="E274" s="53"/>
      <c r="F274" s="53"/>
      <c r="G274" s="53"/>
      <c r="H274" s="53"/>
      <c r="I274" s="10"/>
    </row>
    <row r="275" spans="1:9" ht="15" customHeight="1" thickBot="1" thickTop="1">
      <c r="A275" s="136">
        <f>ROUND(SUM(B265:B273),2)</f>
        <v>0</v>
      </c>
      <c r="B275" s="10"/>
      <c r="C275" s="10"/>
      <c r="D275" s="10"/>
      <c r="E275" s="137">
        <f>ROUND(SUM(E265:E273),2)</f>
        <v>0</v>
      </c>
      <c r="F275" s="137">
        <f>ROUND(SUM(F265:F273),2)</f>
        <v>0</v>
      </c>
      <c r="G275" s="137">
        <f>ROUND(SUM(G265:G273),2)</f>
        <v>0</v>
      </c>
      <c r="H275" s="137">
        <f>ROUND(SUM(H265:H273),2)</f>
        <v>0</v>
      </c>
      <c r="I275" s="136">
        <f>SUM(E275:H275)</f>
        <v>0</v>
      </c>
    </row>
    <row r="276" spans="1:9" ht="15" customHeight="1" thickTop="1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 customHeight="1">
      <c r="A277" s="138">
        <f>SUM(A230:A275)</f>
        <v>0</v>
      </c>
      <c r="B277" s="139" t="s">
        <v>19</v>
      </c>
      <c r="C277" s="139"/>
      <c r="D277" s="139"/>
      <c r="E277" s="140">
        <f>E230+E245+E260+E275</f>
        <v>0</v>
      </c>
      <c r="F277" s="140">
        <f>F230+F245+F260+F275</f>
        <v>0</v>
      </c>
      <c r="G277" s="140">
        <f>G230+G245+G260+G275</f>
        <v>0</v>
      </c>
      <c r="H277" s="140">
        <f>H230+H245+H260+H275</f>
        <v>0</v>
      </c>
      <c r="I277" s="138">
        <f>SUM(I230:I275)</f>
        <v>0</v>
      </c>
    </row>
    <row r="278" spans="1:9" ht="15" customHeight="1">
      <c r="A278" s="138">
        <f>A277</f>
        <v>0</v>
      </c>
      <c r="B278" s="141" t="s">
        <v>20</v>
      </c>
      <c r="C278" s="141"/>
      <c r="D278" s="141"/>
      <c r="E278" s="142">
        <f>E277</f>
        <v>0</v>
      </c>
      <c r="F278" s="142">
        <f>F277</f>
        <v>0</v>
      </c>
      <c r="G278" s="142">
        <f>G277</f>
        <v>0</v>
      </c>
      <c r="H278" s="142">
        <f>H277</f>
        <v>0</v>
      </c>
      <c r="I278" s="138">
        <f>I277</f>
        <v>0</v>
      </c>
    </row>
    <row r="279" spans="1:9" ht="30" customHeight="1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10" ht="15" customHeight="1" thickBot="1">
      <c r="A280" s="10"/>
      <c r="B280" s="10"/>
      <c r="C280" s="124" t="s">
        <v>8</v>
      </c>
      <c r="D280" s="125" t="s">
        <v>242</v>
      </c>
      <c r="E280" s="126" t="s">
        <v>9</v>
      </c>
      <c r="F280" s="126"/>
      <c r="G280" s="125" t="s">
        <v>243</v>
      </c>
      <c r="H280" s="10"/>
      <c r="I280" s="10"/>
      <c r="J280" s="1"/>
    </row>
    <row r="281" spans="1:9" ht="15" customHeight="1" thickBot="1" thickTop="1">
      <c r="A281" s="127" t="s">
        <v>10</v>
      </c>
      <c r="B281" s="128"/>
      <c r="C281" s="129" t="s">
        <v>11</v>
      </c>
      <c r="D281" s="129" t="s">
        <v>12</v>
      </c>
      <c r="E281" s="130" t="s">
        <v>13</v>
      </c>
      <c r="F281" s="130" t="s">
        <v>14</v>
      </c>
      <c r="G281" s="130" t="s">
        <v>15</v>
      </c>
      <c r="H281" s="130" t="s">
        <v>16</v>
      </c>
      <c r="I281" s="127" t="s">
        <v>17</v>
      </c>
    </row>
    <row r="282" spans="1:9" ht="15" customHeight="1" thickTop="1">
      <c r="A282" s="10"/>
      <c r="B282" s="131" t="s">
        <v>18</v>
      </c>
      <c r="C282" s="132"/>
      <c r="D282" s="132"/>
      <c r="E282" s="131" t="s">
        <v>18</v>
      </c>
      <c r="F282" s="131" t="s">
        <v>18</v>
      </c>
      <c r="G282" s="131" t="s">
        <v>18</v>
      </c>
      <c r="H282" s="131" t="s">
        <v>18</v>
      </c>
      <c r="I282" s="10"/>
    </row>
    <row r="283" spans="1:9" ht="15" customHeight="1">
      <c r="A283" s="10"/>
      <c r="B283" s="48">
        <v>0</v>
      </c>
      <c r="C283" s="133"/>
      <c r="D283" s="134"/>
      <c r="E283" s="48">
        <v>0</v>
      </c>
      <c r="F283" s="48"/>
      <c r="G283" s="48"/>
      <c r="H283" s="48"/>
      <c r="I283" s="10"/>
    </row>
    <row r="284" spans="1:9" ht="15" customHeight="1">
      <c r="A284" s="10"/>
      <c r="B284" s="48"/>
      <c r="C284" s="133"/>
      <c r="D284" s="134"/>
      <c r="E284" s="48"/>
      <c r="F284" s="48"/>
      <c r="G284" s="48"/>
      <c r="H284" s="48"/>
      <c r="I284" s="10"/>
    </row>
    <row r="285" spans="1:9" ht="15" customHeight="1">
      <c r="A285" s="10"/>
      <c r="B285" s="48"/>
      <c r="C285" s="133"/>
      <c r="D285" s="134"/>
      <c r="E285" s="48"/>
      <c r="F285" s="48"/>
      <c r="G285" s="48"/>
      <c r="H285" s="48"/>
      <c r="I285" s="10"/>
    </row>
    <row r="286" spans="1:9" ht="15" customHeight="1">
      <c r="A286" s="10"/>
      <c r="B286" s="48"/>
      <c r="C286" s="133"/>
      <c r="D286" s="134"/>
      <c r="E286" s="48"/>
      <c r="F286" s="48"/>
      <c r="G286" s="48"/>
      <c r="H286" s="48"/>
      <c r="I286" s="10"/>
    </row>
    <row r="287" spans="1:9" ht="15" customHeight="1">
      <c r="A287" s="10"/>
      <c r="B287" s="48"/>
      <c r="C287" s="133"/>
      <c r="D287" s="134"/>
      <c r="E287" s="48"/>
      <c r="F287" s="48"/>
      <c r="G287" s="48"/>
      <c r="H287" s="48"/>
      <c r="I287" s="10"/>
    </row>
    <row r="288" spans="1:9" ht="15" customHeight="1">
      <c r="A288" s="10"/>
      <c r="B288" s="48"/>
      <c r="C288" s="133"/>
      <c r="D288" s="134"/>
      <c r="E288" s="48"/>
      <c r="F288" s="48"/>
      <c r="G288" s="48"/>
      <c r="H288" s="48"/>
      <c r="I288" s="10"/>
    </row>
    <row r="289" spans="1:9" ht="15" customHeight="1">
      <c r="A289" s="10"/>
      <c r="B289" s="48"/>
      <c r="C289" s="133"/>
      <c r="D289" s="134"/>
      <c r="E289" s="48"/>
      <c r="F289" s="48"/>
      <c r="G289" s="48"/>
      <c r="H289" s="48"/>
      <c r="I289" s="10"/>
    </row>
    <row r="290" spans="1:9" ht="15" customHeight="1">
      <c r="A290" s="10"/>
      <c r="B290" s="48"/>
      <c r="C290" s="133"/>
      <c r="D290" s="134"/>
      <c r="E290" s="48"/>
      <c r="F290" s="48"/>
      <c r="G290" s="48"/>
      <c r="H290" s="48"/>
      <c r="I290" s="10"/>
    </row>
    <row r="291" spans="1:9" ht="15" customHeight="1">
      <c r="A291" s="10"/>
      <c r="B291" s="48"/>
      <c r="C291" s="133"/>
      <c r="D291" s="134"/>
      <c r="E291" s="48"/>
      <c r="F291" s="48"/>
      <c r="G291" s="48"/>
      <c r="H291" s="48"/>
      <c r="I291" s="10"/>
    </row>
    <row r="292" spans="1:9" ht="15" customHeight="1" thickBot="1">
      <c r="A292" s="10"/>
      <c r="B292" s="53"/>
      <c r="C292" s="135"/>
      <c r="D292" s="53"/>
      <c r="E292" s="53"/>
      <c r="F292" s="53"/>
      <c r="G292" s="53"/>
      <c r="H292" s="53"/>
      <c r="I292" s="10"/>
    </row>
    <row r="293" spans="1:9" ht="15" customHeight="1" thickBot="1" thickTop="1">
      <c r="A293" s="136">
        <f>ROUND(SUM(B283:B291),2)</f>
        <v>0</v>
      </c>
      <c r="B293" s="10"/>
      <c r="C293" s="10"/>
      <c r="D293" s="10"/>
      <c r="E293" s="137">
        <f>ROUND(SUM(E283:E291),2)</f>
        <v>0</v>
      </c>
      <c r="F293" s="137">
        <f>ROUND(SUM(F283:F291),2)</f>
        <v>0</v>
      </c>
      <c r="G293" s="137">
        <f>ROUND(SUM(G283:G291),2)</f>
        <v>0</v>
      </c>
      <c r="H293" s="137">
        <f>ROUND(SUM(H283:H291),2)</f>
        <v>0</v>
      </c>
      <c r="I293" s="136">
        <f>SUM(E293:H293)</f>
        <v>0</v>
      </c>
    </row>
    <row r="294" spans="1:9" ht="15" customHeight="1" thickTop="1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10" ht="15" customHeight="1" thickBot="1">
      <c r="A295" s="10"/>
      <c r="B295" s="10"/>
      <c r="C295" s="124" t="s">
        <v>8</v>
      </c>
      <c r="D295" s="125" t="s">
        <v>242</v>
      </c>
      <c r="E295" s="126" t="s">
        <v>9</v>
      </c>
      <c r="F295" s="126"/>
      <c r="G295" s="125" t="s">
        <v>243</v>
      </c>
      <c r="H295" s="10"/>
      <c r="I295" s="10"/>
      <c r="J295" s="1"/>
    </row>
    <row r="296" spans="1:9" ht="15" customHeight="1" thickBot="1" thickTop="1">
      <c r="A296" s="127" t="s">
        <v>10</v>
      </c>
      <c r="B296" s="128"/>
      <c r="C296" s="129" t="s">
        <v>11</v>
      </c>
      <c r="D296" s="129" t="s">
        <v>12</v>
      </c>
      <c r="E296" s="130" t="s">
        <v>13</v>
      </c>
      <c r="F296" s="130" t="s">
        <v>14</v>
      </c>
      <c r="G296" s="130" t="s">
        <v>15</v>
      </c>
      <c r="H296" s="130" t="s">
        <v>16</v>
      </c>
      <c r="I296" s="127" t="s">
        <v>17</v>
      </c>
    </row>
    <row r="297" spans="1:9" ht="15" customHeight="1" thickTop="1">
      <c r="A297" s="10"/>
      <c r="B297" s="131" t="s">
        <v>18</v>
      </c>
      <c r="C297" s="132"/>
      <c r="D297" s="132"/>
      <c r="E297" s="131" t="s">
        <v>18</v>
      </c>
      <c r="F297" s="131" t="s">
        <v>18</v>
      </c>
      <c r="G297" s="131" t="s">
        <v>18</v>
      </c>
      <c r="H297" s="131" t="s">
        <v>18</v>
      </c>
      <c r="I297" s="10"/>
    </row>
    <row r="298" spans="1:9" ht="15" customHeight="1">
      <c r="A298" s="10"/>
      <c r="B298" s="48">
        <v>0</v>
      </c>
      <c r="C298" s="133"/>
      <c r="D298" s="134"/>
      <c r="E298" s="48">
        <v>0</v>
      </c>
      <c r="F298" s="48"/>
      <c r="G298" s="48"/>
      <c r="H298" s="48"/>
      <c r="I298" s="10"/>
    </row>
    <row r="299" spans="1:9" ht="15" customHeight="1">
      <c r="A299" s="10"/>
      <c r="B299" s="48"/>
      <c r="C299" s="133"/>
      <c r="D299" s="134"/>
      <c r="E299" s="48"/>
      <c r="F299" s="48"/>
      <c r="G299" s="48"/>
      <c r="H299" s="48"/>
      <c r="I299" s="10"/>
    </row>
    <row r="300" spans="1:9" ht="15" customHeight="1">
      <c r="A300" s="10"/>
      <c r="B300" s="48"/>
      <c r="C300" s="133"/>
      <c r="D300" s="134"/>
      <c r="E300" s="48"/>
      <c r="F300" s="48"/>
      <c r="G300" s="48"/>
      <c r="H300" s="48"/>
      <c r="I300" s="10"/>
    </row>
    <row r="301" spans="1:9" ht="15" customHeight="1">
      <c r="A301" s="10"/>
      <c r="B301" s="48"/>
      <c r="C301" s="133"/>
      <c r="D301" s="134"/>
      <c r="E301" s="48"/>
      <c r="F301" s="48"/>
      <c r="G301" s="48"/>
      <c r="H301" s="48"/>
      <c r="I301" s="10"/>
    </row>
    <row r="302" spans="1:9" ht="15" customHeight="1">
      <c r="A302" s="10"/>
      <c r="B302" s="48"/>
      <c r="C302" s="133"/>
      <c r="D302" s="134"/>
      <c r="E302" s="48"/>
      <c r="F302" s="48"/>
      <c r="G302" s="48"/>
      <c r="H302" s="48"/>
      <c r="I302" s="10"/>
    </row>
    <row r="303" spans="1:9" ht="15" customHeight="1">
      <c r="A303" s="10"/>
      <c r="B303" s="48"/>
      <c r="C303" s="133"/>
      <c r="D303" s="134"/>
      <c r="E303" s="48"/>
      <c r="F303" s="48"/>
      <c r="G303" s="48"/>
      <c r="H303" s="48"/>
      <c r="I303" s="10"/>
    </row>
    <row r="304" spans="1:9" ht="15" customHeight="1">
      <c r="A304" s="10"/>
      <c r="B304" s="48"/>
      <c r="C304" s="133"/>
      <c r="D304" s="134"/>
      <c r="E304" s="48"/>
      <c r="F304" s="48"/>
      <c r="G304" s="48"/>
      <c r="H304" s="48"/>
      <c r="I304" s="10"/>
    </row>
    <row r="305" spans="1:9" ht="15" customHeight="1">
      <c r="A305" s="10"/>
      <c r="B305" s="48"/>
      <c r="C305" s="133"/>
      <c r="D305" s="134"/>
      <c r="E305" s="48"/>
      <c r="F305" s="48"/>
      <c r="G305" s="48"/>
      <c r="H305" s="48"/>
      <c r="I305" s="10"/>
    </row>
    <row r="306" spans="1:9" ht="15" customHeight="1">
      <c r="A306" s="10"/>
      <c r="B306" s="48"/>
      <c r="C306" s="133"/>
      <c r="D306" s="134"/>
      <c r="E306" s="48"/>
      <c r="F306" s="48"/>
      <c r="G306" s="48"/>
      <c r="H306" s="48"/>
      <c r="I306" s="10"/>
    </row>
    <row r="307" spans="1:9" ht="15" customHeight="1" thickBot="1">
      <c r="A307" s="10"/>
      <c r="B307" s="53"/>
      <c r="C307" s="135"/>
      <c r="D307" s="53"/>
      <c r="E307" s="53"/>
      <c r="F307" s="53"/>
      <c r="G307" s="53"/>
      <c r="H307" s="53"/>
      <c r="I307" s="10"/>
    </row>
    <row r="308" spans="1:9" ht="15" customHeight="1" thickBot="1" thickTop="1">
      <c r="A308" s="136">
        <f>ROUND(SUM(B298:B306),2)</f>
        <v>0</v>
      </c>
      <c r="B308" s="10"/>
      <c r="C308" s="10"/>
      <c r="D308" s="10"/>
      <c r="E308" s="137">
        <f>ROUND(SUM(E298:E306),2)</f>
        <v>0</v>
      </c>
      <c r="F308" s="137">
        <f>ROUND(SUM(F298:F306),2)</f>
        <v>0</v>
      </c>
      <c r="G308" s="137">
        <f>ROUND(SUM(G298:G306),2)</f>
        <v>0</v>
      </c>
      <c r="H308" s="137">
        <f>ROUND(SUM(H298:H306),2)</f>
        <v>0</v>
      </c>
      <c r="I308" s="136">
        <f>SUM(E308:H308)</f>
        <v>0</v>
      </c>
    </row>
    <row r="309" spans="1:9" ht="15" customHeight="1" thickTop="1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10" ht="15" customHeight="1" thickBot="1">
      <c r="A310" s="10"/>
      <c r="B310" s="10"/>
      <c r="C310" s="124" t="s">
        <v>8</v>
      </c>
      <c r="D310" s="125" t="s">
        <v>242</v>
      </c>
      <c r="E310" s="126" t="s">
        <v>9</v>
      </c>
      <c r="F310" s="126"/>
      <c r="G310" s="125" t="s">
        <v>243</v>
      </c>
      <c r="H310" s="10"/>
      <c r="I310" s="10"/>
      <c r="J310" s="1"/>
    </row>
    <row r="311" spans="1:9" ht="15" customHeight="1" thickBot="1" thickTop="1">
      <c r="A311" s="127" t="s">
        <v>10</v>
      </c>
      <c r="B311" s="128"/>
      <c r="C311" s="129" t="s">
        <v>11</v>
      </c>
      <c r="D311" s="129" t="s">
        <v>12</v>
      </c>
      <c r="E311" s="130" t="s">
        <v>13</v>
      </c>
      <c r="F311" s="130" t="s">
        <v>14</v>
      </c>
      <c r="G311" s="130" t="s">
        <v>15</v>
      </c>
      <c r="H311" s="130" t="s">
        <v>16</v>
      </c>
      <c r="I311" s="127" t="s">
        <v>17</v>
      </c>
    </row>
    <row r="312" spans="1:9" ht="15" customHeight="1" thickTop="1">
      <c r="A312" s="10"/>
      <c r="B312" s="131" t="s">
        <v>18</v>
      </c>
      <c r="C312" s="132"/>
      <c r="D312" s="132"/>
      <c r="E312" s="131" t="s">
        <v>18</v>
      </c>
      <c r="F312" s="131" t="s">
        <v>18</v>
      </c>
      <c r="G312" s="131" t="s">
        <v>18</v>
      </c>
      <c r="H312" s="131" t="s">
        <v>18</v>
      </c>
      <c r="I312" s="10"/>
    </row>
    <row r="313" spans="1:9" ht="15" customHeight="1">
      <c r="A313" s="10"/>
      <c r="B313" s="48">
        <v>0</v>
      </c>
      <c r="C313" s="133"/>
      <c r="D313" s="134"/>
      <c r="E313" s="48">
        <v>0</v>
      </c>
      <c r="F313" s="48"/>
      <c r="G313" s="48"/>
      <c r="H313" s="48"/>
      <c r="I313" s="10"/>
    </row>
    <row r="314" spans="1:9" ht="15" customHeight="1">
      <c r="A314" s="10"/>
      <c r="B314" s="48"/>
      <c r="C314" s="133"/>
      <c r="D314" s="134"/>
      <c r="E314" s="48"/>
      <c r="F314" s="48"/>
      <c r="G314" s="48"/>
      <c r="H314" s="48"/>
      <c r="I314" s="10"/>
    </row>
    <row r="315" spans="1:9" ht="15" customHeight="1">
      <c r="A315" s="10"/>
      <c r="B315" s="48"/>
      <c r="C315" s="133"/>
      <c r="D315" s="134"/>
      <c r="E315" s="48"/>
      <c r="F315" s="48"/>
      <c r="G315" s="48"/>
      <c r="H315" s="48"/>
      <c r="I315" s="10"/>
    </row>
    <row r="316" spans="1:9" ht="15" customHeight="1">
      <c r="A316" s="10"/>
      <c r="B316" s="48"/>
      <c r="C316" s="133"/>
      <c r="D316" s="134"/>
      <c r="E316" s="48"/>
      <c r="F316" s="48"/>
      <c r="G316" s="48"/>
      <c r="H316" s="48"/>
      <c r="I316" s="10"/>
    </row>
    <row r="317" spans="1:9" ht="15" customHeight="1">
      <c r="A317" s="10"/>
      <c r="B317" s="48"/>
      <c r="C317" s="133"/>
      <c r="D317" s="134"/>
      <c r="E317" s="48"/>
      <c r="F317" s="48"/>
      <c r="G317" s="48"/>
      <c r="H317" s="48"/>
      <c r="I317" s="10"/>
    </row>
    <row r="318" spans="1:9" ht="15" customHeight="1">
      <c r="A318" s="10"/>
      <c r="B318" s="48"/>
      <c r="C318" s="133"/>
      <c r="D318" s="134"/>
      <c r="E318" s="48"/>
      <c r="F318" s="48"/>
      <c r="G318" s="48"/>
      <c r="H318" s="48"/>
      <c r="I318" s="10"/>
    </row>
    <row r="319" spans="1:9" ht="15" customHeight="1">
      <c r="A319" s="10"/>
      <c r="B319" s="48"/>
      <c r="C319" s="133"/>
      <c r="D319" s="134"/>
      <c r="E319" s="48"/>
      <c r="F319" s="48"/>
      <c r="G319" s="48"/>
      <c r="H319" s="48"/>
      <c r="I319" s="10"/>
    </row>
    <row r="320" spans="1:9" ht="15" customHeight="1">
      <c r="A320" s="10"/>
      <c r="B320" s="48"/>
      <c r="C320" s="133"/>
      <c r="D320" s="134"/>
      <c r="E320" s="48"/>
      <c r="F320" s="48"/>
      <c r="G320" s="48"/>
      <c r="H320" s="48"/>
      <c r="I320" s="10"/>
    </row>
    <row r="321" spans="1:9" ht="15" customHeight="1">
      <c r="A321" s="10"/>
      <c r="B321" s="48"/>
      <c r="C321" s="133"/>
      <c r="D321" s="134"/>
      <c r="E321" s="48"/>
      <c r="F321" s="48"/>
      <c r="G321" s="48"/>
      <c r="H321" s="48"/>
      <c r="I321" s="10"/>
    </row>
    <row r="322" spans="1:9" ht="15" customHeight="1" thickBot="1">
      <c r="A322" s="10"/>
      <c r="B322" s="53"/>
      <c r="C322" s="135"/>
      <c r="D322" s="53"/>
      <c r="E322" s="53"/>
      <c r="F322" s="53"/>
      <c r="G322" s="53"/>
      <c r="H322" s="53"/>
      <c r="I322" s="10"/>
    </row>
    <row r="323" spans="1:9" ht="15" customHeight="1" thickBot="1" thickTop="1">
      <c r="A323" s="136">
        <f>ROUND(SUM(B313:B321),2)</f>
        <v>0</v>
      </c>
      <c r="B323" s="10"/>
      <c r="C323" s="10"/>
      <c r="D323" s="10"/>
      <c r="E323" s="137">
        <f>ROUND(SUM(E313:E321),2)</f>
        <v>0</v>
      </c>
      <c r="F323" s="137">
        <f>ROUND(SUM(F313:F321),2)</f>
        <v>0</v>
      </c>
      <c r="G323" s="137">
        <f>ROUND(SUM(G313:G321),2)</f>
        <v>0</v>
      </c>
      <c r="H323" s="137">
        <f>ROUND(SUM(H313:H321),2)</f>
        <v>0</v>
      </c>
      <c r="I323" s="136">
        <f>SUM(E323:H323)</f>
        <v>0</v>
      </c>
    </row>
    <row r="324" spans="1:9" ht="15" customHeight="1" thickTop="1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 customHeight="1">
      <c r="A325" s="138">
        <f>SUM(A278:A323)</f>
        <v>0</v>
      </c>
      <c r="B325" s="139" t="s">
        <v>19</v>
      </c>
      <c r="C325" s="139"/>
      <c r="D325" s="139"/>
      <c r="E325" s="140">
        <f>E278+E293+E308+E323</f>
        <v>0</v>
      </c>
      <c r="F325" s="140">
        <f>F278+F293+F308+F323</f>
        <v>0</v>
      </c>
      <c r="G325" s="140">
        <f>G278+G293+G308+G323</f>
        <v>0</v>
      </c>
      <c r="H325" s="140">
        <f>H278+H293+H308+H323</f>
        <v>0</v>
      </c>
      <c r="I325" s="138">
        <f>SUM(I278:I323)</f>
        <v>0</v>
      </c>
    </row>
    <row r="326" spans="1:9" ht="15" customHeight="1">
      <c r="A326" s="138">
        <f>A325</f>
        <v>0</v>
      </c>
      <c r="B326" s="141" t="s">
        <v>20</v>
      </c>
      <c r="C326" s="141"/>
      <c r="D326" s="141"/>
      <c r="E326" s="142">
        <f>E325</f>
        <v>0</v>
      </c>
      <c r="F326" s="142">
        <f>F325</f>
        <v>0</v>
      </c>
      <c r="G326" s="142">
        <f>G325</f>
        <v>0</v>
      </c>
      <c r="H326" s="142">
        <f>H325</f>
        <v>0</v>
      </c>
      <c r="I326" s="138">
        <f>I325</f>
        <v>0</v>
      </c>
    </row>
    <row r="327" spans="1:9" ht="30" customHeight="1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10" ht="15" customHeight="1" thickBot="1">
      <c r="A328" s="10"/>
      <c r="B328" s="10"/>
      <c r="C328" s="124" t="s">
        <v>8</v>
      </c>
      <c r="D328" s="125" t="s">
        <v>242</v>
      </c>
      <c r="E328" s="126" t="s">
        <v>9</v>
      </c>
      <c r="F328" s="126"/>
      <c r="G328" s="125" t="s">
        <v>243</v>
      </c>
      <c r="H328" s="10"/>
      <c r="I328" s="10"/>
      <c r="J328" s="1"/>
    </row>
    <row r="329" spans="1:9" ht="15" customHeight="1" thickBot="1" thickTop="1">
      <c r="A329" s="127" t="s">
        <v>10</v>
      </c>
      <c r="B329" s="128"/>
      <c r="C329" s="129" t="s">
        <v>11</v>
      </c>
      <c r="D329" s="129" t="s">
        <v>12</v>
      </c>
      <c r="E329" s="130" t="s">
        <v>13</v>
      </c>
      <c r="F329" s="130" t="s">
        <v>14</v>
      </c>
      <c r="G329" s="130" t="s">
        <v>15</v>
      </c>
      <c r="H329" s="130" t="s">
        <v>16</v>
      </c>
      <c r="I329" s="127" t="s">
        <v>17</v>
      </c>
    </row>
    <row r="330" spans="1:9" ht="15" customHeight="1" thickTop="1">
      <c r="A330" s="10"/>
      <c r="B330" s="131" t="s">
        <v>18</v>
      </c>
      <c r="C330" s="132"/>
      <c r="D330" s="132"/>
      <c r="E330" s="131" t="s">
        <v>18</v>
      </c>
      <c r="F330" s="131" t="s">
        <v>18</v>
      </c>
      <c r="G330" s="131" t="s">
        <v>18</v>
      </c>
      <c r="H330" s="131" t="s">
        <v>18</v>
      </c>
      <c r="I330" s="10"/>
    </row>
    <row r="331" spans="1:9" ht="15" customHeight="1">
      <c r="A331" s="10"/>
      <c r="B331" s="48">
        <v>0</v>
      </c>
      <c r="C331" s="133"/>
      <c r="D331" s="134"/>
      <c r="E331" s="48">
        <v>0</v>
      </c>
      <c r="F331" s="48"/>
      <c r="G331" s="48"/>
      <c r="H331" s="48"/>
      <c r="I331" s="10"/>
    </row>
    <row r="332" spans="1:9" ht="15" customHeight="1">
      <c r="A332" s="10"/>
      <c r="B332" s="48"/>
      <c r="C332" s="133"/>
      <c r="D332" s="134"/>
      <c r="E332" s="48"/>
      <c r="F332" s="48"/>
      <c r="G332" s="48"/>
      <c r="H332" s="48"/>
      <c r="I332" s="10"/>
    </row>
    <row r="333" spans="1:9" ht="15" customHeight="1">
      <c r="A333" s="10"/>
      <c r="B333" s="48"/>
      <c r="C333" s="133"/>
      <c r="D333" s="134"/>
      <c r="E333" s="48"/>
      <c r="F333" s="48"/>
      <c r="G333" s="48"/>
      <c r="H333" s="48"/>
      <c r="I333" s="10"/>
    </row>
    <row r="334" spans="1:9" ht="15" customHeight="1">
      <c r="A334" s="10"/>
      <c r="B334" s="48"/>
      <c r="C334" s="133"/>
      <c r="D334" s="134"/>
      <c r="E334" s="48"/>
      <c r="F334" s="48"/>
      <c r="G334" s="48"/>
      <c r="H334" s="48"/>
      <c r="I334" s="10"/>
    </row>
    <row r="335" spans="1:9" ht="15" customHeight="1">
      <c r="A335" s="10"/>
      <c r="B335" s="48"/>
      <c r="C335" s="133"/>
      <c r="D335" s="134"/>
      <c r="E335" s="48"/>
      <c r="F335" s="48"/>
      <c r="G335" s="48"/>
      <c r="H335" s="48"/>
      <c r="I335" s="10"/>
    </row>
    <row r="336" spans="1:9" ht="15" customHeight="1">
      <c r="A336" s="10"/>
      <c r="B336" s="48"/>
      <c r="C336" s="133"/>
      <c r="D336" s="134"/>
      <c r="E336" s="48"/>
      <c r="F336" s="48"/>
      <c r="G336" s="48"/>
      <c r="H336" s="48"/>
      <c r="I336" s="10"/>
    </row>
    <row r="337" spans="1:9" ht="15" customHeight="1">
      <c r="A337" s="10"/>
      <c r="B337" s="48"/>
      <c r="C337" s="133"/>
      <c r="D337" s="134"/>
      <c r="E337" s="48"/>
      <c r="F337" s="48"/>
      <c r="G337" s="48"/>
      <c r="H337" s="48"/>
      <c r="I337" s="10"/>
    </row>
    <row r="338" spans="1:9" ht="15" customHeight="1">
      <c r="A338" s="10"/>
      <c r="B338" s="48"/>
      <c r="C338" s="133"/>
      <c r="D338" s="134"/>
      <c r="E338" s="48"/>
      <c r="F338" s="48"/>
      <c r="G338" s="48"/>
      <c r="H338" s="48"/>
      <c r="I338" s="10"/>
    </row>
    <row r="339" spans="1:9" ht="15" customHeight="1">
      <c r="A339" s="10"/>
      <c r="B339" s="48"/>
      <c r="C339" s="133"/>
      <c r="D339" s="134"/>
      <c r="E339" s="48"/>
      <c r="F339" s="48"/>
      <c r="G339" s="48"/>
      <c r="H339" s="48"/>
      <c r="I339" s="10"/>
    </row>
    <row r="340" spans="1:9" ht="15" customHeight="1" thickBot="1">
      <c r="A340" s="10"/>
      <c r="B340" s="53"/>
      <c r="C340" s="135"/>
      <c r="D340" s="53"/>
      <c r="E340" s="53"/>
      <c r="F340" s="53"/>
      <c r="G340" s="53"/>
      <c r="H340" s="53"/>
      <c r="I340" s="10"/>
    </row>
    <row r="341" spans="1:9" ht="15" customHeight="1" thickBot="1" thickTop="1">
      <c r="A341" s="136">
        <f>ROUND(SUM(B331:B339),2)</f>
        <v>0</v>
      </c>
      <c r="B341" s="10"/>
      <c r="C341" s="10"/>
      <c r="D341" s="10"/>
      <c r="E341" s="137">
        <f>ROUND(SUM(E331:E339),2)</f>
        <v>0</v>
      </c>
      <c r="F341" s="137">
        <f>ROUND(SUM(F331:F339),2)</f>
        <v>0</v>
      </c>
      <c r="G341" s="137">
        <f>ROUND(SUM(G331:G339),2)</f>
        <v>0</v>
      </c>
      <c r="H341" s="137">
        <f>ROUND(SUM(H331:H339),2)</f>
        <v>0</v>
      </c>
      <c r="I341" s="136">
        <f>SUM(E341:H341)</f>
        <v>0</v>
      </c>
    </row>
    <row r="342" spans="1:9" ht="15" customHeight="1" thickTop="1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10" ht="15" customHeight="1" thickBot="1">
      <c r="A343" s="10"/>
      <c r="B343" s="10"/>
      <c r="C343" s="124" t="s">
        <v>8</v>
      </c>
      <c r="D343" s="125" t="s">
        <v>242</v>
      </c>
      <c r="E343" s="126" t="s">
        <v>9</v>
      </c>
      <c r="F343" s="126"/>
      <c r="G343" s="125" t="s">
        <v>243</v>
      </c>
      <c r="H343" s="10"/>
      <c r="I343" s="10"/>
      <c r="J343" s="1"/>
    </row>
    <row r="344" spans="1:9" ht="15" customHeight="1" thickBot="1" thickTop="1">
      <c r="A344" s="127" t="s">
        <v>10</v>
      </c>
      <c r="B344" s="128"/>
      <c r="C344" s="129" t="s">
        <v>11</v>
      </c>
      <c r="D344" s="129" t="s">
        <v>12</v>
      </c>
      <c r="E344" s="130" t="s">
        <v>13</v>
      </c>
      <c r="F344" s="130" t="s">
        <v>14</v>
      </c>
      <c r="G344" s="130" t="s">
        <v>15</v>
      </c>
      <c r="H344" s="130" t="s">
        <v>16</v>
      </c>
      <c r="I344" s="127" t="s">
        <v>17</v>
      </c>
    </row>
    <row r="345" spans="1:9" ht="15" customHeight="1" thickTop="1">
      <c r="A345" s="10"/>
      <c r="B345" s="131" t="s">
        <v>18</v>
      </c>
      <c r="C345" s="132"/>
      <c r="D345" s="132"/>
      <c r="E345" s="131" t="s">
        <v>18</v>
      </c>
      <c r="F345" s="131" t="s">
        <v>18</v>
      </c>
      <c r="G345" s="131" t="s">
        <v>18</v>
      </c>
      <c r="H345" s="131" t="s">
        <v>18</v>
      </c>
      <c r="I345" s="10"/>
    </row>
    <row r="346" spans="1:9" ht="15" customHeight="1">
      <c r="A346" s="10"/>
      <c r="B346" s="48">
        <v>0</v>
      </c>
      <c r="C346" s="133"/>
      <c r="D346" s="134"/>
      <c r="E346" s="48">
        <v>0</v>
      </c>
      <c r="F346" s="48"/>
      <c r="G346" s="48"/>
      <c r="H346" s="48"/>
      <c r="I346" s="10"/>
    </row>
    <row r="347" spans="1:9" ht="15" customHeight="1">
      <c r="A347" s="10"/>
      <c r="B347" s="48"/>
      <c r="C347" s="133"/>
      <c r="D347" s="134"/>
      <c r="E347" s="48"/>
      <c r="F347" s="48"/>
      <c r="G347" s="48"/>
      <c r="H347" s="48"/>
      <c r="I347" s="10"/>
    </row>
    <row r="348" spans="1:9" ht="15" customHeight="1">
      <c r="A348" s="10"/>
      <c r="B348" s="48"/>
      <c r="C348" s="133"/>
      <c r="D348" s="134"/>
      <c r="E348" s="48"/>
      <c r="F348" s="48"/>
      <c r="G348" s="48"/>
      <c r="H348" s="48"/>
      <c r="I348" s="10"/>
    </row>
    <row r="349" spans="1:9" ht="15" customHeight="1">
      <c r="A349" s="10"/>
      <c r="B349" s="48"/>
      <c r="C349" s="133"/>
      <c r="D349" s="134"/>
      <c r="E349" s="48"/>
      <c r="F349" s="48"/>
      <c r="G349" s="48"/>
      <c r="H349" s="48"/>
      <c r="I349" s="10"/>
    </row>
    <row r="350" spans="1:9" ht="15" customHeight="1">
      <c r="A350" s="10"/>
      <c r="B350" s="48"/>
      <c r="C350" s="133"/>
      <c r="D350" s="134"/>
      <c r="E350" s="48"/>
      <c r="F350" s="48"/>
      <c r="G350" s="48"/>
      <c r="H350" s="48"/>
      <c r="I350" s="10"/>
    </row>
    <row r="351" spans="1:9" ht="15" customHeight="1">
      <c r="A351" s="10"/>
      <c r="B351" s="48"/>
      <c r="C351" s="133"/>
      <c r="D351" s="134"/>
      <c r="E351" s="48"/>
      <c r="F351" s="48"/>
      <c r="G351" s="48"/>
      <c r="H351" s="48"/>
      <c r="I351" s="10"/>
    </row>
    <row r="352" spans="1:9" ht="15" customHeight="1">
      <c r="A352" s="10"/>
      <c r="B352" s="48"/>
      <c r="C352" s="133"/>
      <c r="D352" s="134"/>
      <c r="E352" s="48"/>
      <c r="F352" s="48"/>
      <c r="G352" s="48"/>
      <c r="H352" s="48"/>
      <c r="I352" s="10"/>
    </row>
    <row r="353" spans="1:9" ht="15" customHeight="1">
      <c r="A353" s="10"/>
      <c r="B353" s="48"/>
      <c r="C353" s="133"/>
      <c r="D353" s="134"/>
      <c r="E353" s="48"/>
      <c r="F353" s="48"/>
      <c r="G353" s="48"/>
      <c r="H353" s="48"/>
      <c r="I353" s="10"/>
    </row>
    <row r="354" spans="1:9" ht="15" customHeight="1">
      <c r="A354" s="10"/>
      <c r="B354" s="48"/>
      <c r="C354" s="133"/>
      <c r="D354" s="134"/>
      <c r="E354" s="48"/>
      <c r="F354" s="48"/>
      <c r="G354" s="48"/>
      <c r="H354" s="48"/>
      <c r="I354" s="10"/>
    </row>
    <row r="355" spans="1:9" ht="15" customHeight="1" thickBot="1">
      <c r="A355" s="10"/>
      <c r="B355" s="53"/>
      <c r="C355" s="135"/>
      <c r="D355" s="53"/>
      <c r="E355" s="53"/>
      <c r="F355" s="53"/>
      <c r="G355" s="53"/>
      <c r="H355" s="53"/>
      <c r="I355" s="10"/>
    </row>
    <row r="356" spans="1:9" ht="15" customHeight="1" thickBot="1" thickTop="1">
      <c r="A356" s="136">
        <f>ROUND(SUM(B346:B354),2)</f>
        <v>0</v>
      </c>
      <c r="B356" s="10"/>
      <c r="C356" s="10"/>
      <c r="D356" s="10"/>
      <c r="E356" s="137">
        <f>ROUND(SUM(E346:E354),2)</f>
        <v>0</v>
      </c>
      <c r="F356" s="137">
        <f>ROUND(SUM(F346:F354),2)</f>
        <v>0</v>
      </c>
      <c r="G356" s="137">
        <f>ROUND(SUM(G346:G354),2)</f>
        <v>0</v>
      </c>
      <c r="H356" s="137">
        <f>ROUND(SUM(H346:H354),2)</f>
        <v>0</v>
      </c>
      <c r="I356" s="136">
        <f>SUM(E356:H356)</f>
        <v>0</v>
      </c>
    </row>
    <row r="357" spans="1:9" ht="15" customHeight="1" thickTop="1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10" ht="15" customHeight="1" thickBot="1">
      <c r="A358" s="10"/>
      <c r="B358" s="10"/>
      <c r="C358" s="124" t="s">
        <v>8</v>
      </c>
      <c r="D358" s="125" t="s">
        <v>242</v>
      </c>
      <c r="E358" s="126" t="s">
        <v>9</v>
      </c>
      <c r="F358" s="126"/>
      <c r="G358" s="125" t="s">
        <v>243</v>
      </c>
      <c r="H358" s="10"/>
      <c r="I358" s="10"/>
      <c r="J358" s="1"/>
    </row>
    <row r="359" spans="1:9" ht="15" customHeight="1" thickBot="1" thickTop="1">
      <c r="A359" s="127" t="s">
        <v>10</v>
      </c>
      <c r="B359" s="128"/>
      <c r="C359" s="129" t="s">
        <v>11</v>
      </c>
      <c r="D359" s="129" t="s">
        <v>12</v>
      </c>
      <c r="E359" s="130" t="s">
        <v>13</v>
      </c>
      <c r="F359" s="130" t="s">
        <v>14</v>
      </c>
      <c r="G359" s="130" t="s">
        <v>15</v>
      </c>
      <c r="H359" s="130" t="s">
        <v>16</v>
      </c>
      <c r="I359" s="127" t="s">
        <v>17</v>
      </c>
    </row>
    <row r="360" spans="1:9" ht="15" customHeight="1" thickTop="1">
      <c r="A360" s="10"/>
      <c r="B360" s="131" t="s">
        <v>18</v>
      </c>
      <c r="C360" s="132"/>
      <c r="D360" s="132"/>
      <c r="E360" s="131" t="s">
        <v>18</v>
      </c>
      <c r="F360" s="131" t="s">
        <v>18</v>
      </c>
      <c r="G360" s="131" t="s">
        <v>18</v>
      </c>
      <c r="H360" s="131" t="s">
        <v>18</v>
      </c>
      <c r="I360" s="10"/>
    </row>
    <row r="361" spans="1:9" ht="15" customHeight="1">
      <c r="A361" s="10"/>
      <c r="B361" s="48">
        <v>0</v>
      </c>
      <c r="C361" s="133"/>
      <c r="D361" s="134"/>
      <c r="E361" s="48">
        <v>0</v>
      </c>
      <c r="F361" s="48"/>
      <c r="G361" s="48"/>
      <c r="H361" s="48"/>
      <c r="I361" s="10"/>
    </row>
    <row r="362" spans="1:9" ht="15" customHeight="1">
      <c r="A362" s="10"/>
      <c r="B362" s="48"/>
      <c r="C362" s="133"/>
      <c r="D362" s="134"/>
      <c r="E362" s="48"/>
      <c r="F362" s="48"/>
      <c r="G362" s="48"/>
      <c r="H362" s="48"/>
      <c r="I362" s="10"/>
    </row>
    <row r="363" spans="1:9" ht="15" customHeight="1">
      <c r="A363" s="10"/>
      <c r="B363" s="48"/>
      <c r="C363" s="133"/>
      <c r="D363" s="134"/>
      <c r="E363" s="48"/>
      <c r="F363" s="48"/>
      <c r="G363" s="48"/>
      <c r="H363" s="48"/>
      <c r="I363" s="10"/>
    </row>
    <row r="364" spans="1:9" ht="15" customHeight="1">
      <c r="A364" s="10"/>
      <c r="B364" s="48"/>
      <c r="C364" s="133"/>
      <c r="D364" s="134"/>
      <c r="E364" s="48"/>
      <c r="F364" s="48"/>
      <c r="G364" s="48"/>
      <c r="H364" s="48"/>
      <c r="I364" s="10"/>
    </row>
    <row r="365" spans="1:9" ht="15" customHeight="1">
      <c r="A365" s="10"/>
      <c r="B365" s="48"/>
      <c r="C365" s="133"/>
      <c r="D365" s="134"/>
      <c r="E365" s="48"/>
      <c r="F365" s="48"/>
      <c r="G365" s="48"/>
      <c r="H365" s="48"/>
      <c r="I365" s="10"/>
    </row>
    <row r="366" spans="1:9" ht="15" customHeight="1">
      <c r="A366" s="10"/>
      <c r="B366" s="48"/>
      <c r="C366" s="133"/>
      <c r="D366" s="134"/>
      <c r="E366" s="48"/>
      <c r="F366" s="48"/>
      <c r="G366" s="48"/>
      <c r="H366" s="48"/>
      <c r="I366" s="10"/>
    </row>
    <row r="367" spans="1:9" ht="15" customHeight="1">
      <c r="A367" s="10"/>
      <c r="B367" s="48"/>
      <c r="C367" s="133"/>
      <c r="D367" s="134"/>
      <c r="E367" s="48"/>
      <c r="F367" s="48"/>
      <c r="G367" s="48"/>
      <c r="H367" s="48"/>
      <c r="I367" s="10"/>
    </row>
    <row r="368" spans="1:9" ht="15" customHeight="1">
      <c r="A368" s="10"/>
      <c r="B368" s="48"/>
      <c r="C368" s="133"/>
      <c r="D368" s="134"/>
      <c r="E368" s="48"/>
      <c r="F368" s="48"/>
      <c r="G368" s="48"/>
      <c r="H368" s="48"/>
      <c r="I368" s="10"/>
    </row>
    <row r="369" spans="1:9" ht="15" customHeight="1">
      <c r="A369" s="10"/>
      <c r="B369" s="48"/>
      <c r="C369" s="133"/>
      <c r="D369" s="134"/>
      <c r="E369" s="48"/>
      <c r="F369" s="48"/>
      <c r="G369" s="48"/>
      <c r="H369" s="48"/>
      <c r="I369" s="10"/>
    </row>
    <row r="370" spans="1:9" ht="15" customHeight="1" thickBot="1">
      <c r="A370" s="10"/>
      <c r="B370" s="53"/>
      <c r="C370" s="135"/>
      <c r="D370" s="53"/>
      <c r="E370" s="53"/>
      <c r="F370" s="53"/>
      <c r="G370" s="53"/>
      <c r="H370" s="53"/>
      <c r="I370" s="10"/>
    </row>
    <row r="371" spans="1:9" ht="15" customHeight="1" thickBot="1" thickTop="1">
      <c r="A371" s="136">
        <f>ROUND(SUM(B361:B369),2)</f>
        <v>0</v>
      </c>
      <c r="B371" s="10"/>
      <c r="C371" s="10"/>
      <c r="D371" s="10"/>
      <c r="E371" s="137">
        <f>ROUND(SUM(E361:E369),2)</f>
        <v>0</v>
      </c>
      <c r="F371" s="137">
        <f>ROUND(SUM(F361:F369),2)</f>
        <v>0</v>
      </c>
      <c r="G371" s="137">
        <f>ROUND(SUM(G361:G369),2)</f>
        <v>0</v>
      </c>
      <c r="H371" s="137">
        <f>ROUND(SUM(H361:H369),2)</f>
        <v>0</v>
      </c>
      <c r="I371" s="136">
        <f>SUM(E371:H371)</f>
        <v>0</v>
      </c>
    </row>
    <row r="372" spans="1:9" ht="15" customHeight="1" thickTop="1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 customHeight="1">
      <c r="A373" s="138">
        <f>SUM(A326:A371)</f>
        <v>0</v>
      </c>
      <c r="B373" s="139" t="s">
        <v>19</v>
      </c>
      <c r="C373" s="139"/>
      <c r="D373" s="139"/>
      <c r="E373" s="140">
        <f>E326+E341+E356+E371</f>
        <v>0</v>
      </c>
      <c r="F373" s="140">
        <f>F326+F341+F356+F371</f>
        <v>0</v>
      </c>
      <c r="G373" s="140">
        <f>G326+G341+G356+G371</f>
        <v>0</v>
      </c>
      <c r="H373" s="140">
        <f>H326+H341+H356+H371</f>
        <v>0</v>
      </c>
      <c r="I373" s="138">
        <f>SUM(I326:I371)</f>
        <v>0</v>
      </c>
    </row>
    <row r="374" spans="1:9" ht="15" customHeight="1">
      <c r="A374" s="138">
        <f>A373</f>
        <v>0</v>
      </c>
      <c r="B374" s="141" t="s">
        <v>20</v>
      </c>
      <c r="C374" s="141"/>
      <c r="D374" s="141"/>
      <c r="E374" s="142">
        <f>E373</f>
        <v>0</v>
      </c>
      <c r="F374" s="142">
        <f>F373</f>
        <v>0</v>
      </c>
      <c r="G374" s="142">
        <f>G373</f>
        <v>0</v>
      </c>
      <c r="H374" s="142">
        <f>H373</f>
        <v>0</v>
      </c>
      <c r="I374" s="138">
        <f>I373</f>
        <v>0</v>
      </c>
    </row>
    <row r="375" spans="1:9" ht="30" customHeight="1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10" ht="15" customHeight="1" thickBot="1">
      <c r="A376" s="10"/>
      <c r="B376" s="10"/>
      <c r="C376" s="124" t="s">
        <v>8</v>
      </c>
      <c r="D376" s="125" t="s">
        <v>242</v>
      </c>
      <c r="E376" s="126" t="s">
        <v>9</v>
      </c>
      <c r="F376" s="126"/>
      <c r="G376" s="125" t="s">
        <v>243</v>
      </c>
      <c r="H376" s="10"/>
      <c r="I376" s="10"/>
      <c r="J376" s="1"/>
    </row>
    <row r="377" spans="1:9" ht="15" customHeight="1" thickBot="1" thickTop="1">
      <c r="A377" s="127" t="s">
        <v>10</v>
      </c>
      <c r="B377" s="128"/>
      <c r="C377" s="129" t="s">
        <v>11</v>
      </c>
      <c r="D377" s="129" t="s">
        <v>12</v>
      </c>
      <c r="E377" s="130" t="s">
        <v>13</v>
      </c>
      <c r="F377" s="130" t="s">
        <v>14</v>
      </c>
      <c r="G377" s="130" t="s">
        <v>15</v>
      </c>
      <c r="H377" s="130" t="s">
        <v>16</v>
      </c>
      <c r="I377" s="127" t="s">
        <v>17</v>
      </c>
    </row>
    <row r="378" spans="1:9" ht="15" customHeight="1" thickTop="1">
      <c r="A378" s="10"/>
      <c r="B378" s="131" t="s">
        <v>18</v>
      </c>
      <c r="C378" s="132"/>
      <c r="D378" s="132"/>
      <c r="E378" s="131" t="s">
        <v>18</v>
      </c>
      <c r="F378" s="131" t="s">
        <v>18</v>
      </c>
      <c r="G378" s="131" t="s">
        <v>18</v>
      </c>
      <c r="H378" s="131" t="s">
        <v>18</v>
      </c>
      <c r="I378" s="10"/>
    </row>
    <row r="379" spans="1:9" ht="15" customHeight="1">
      <c r="A379" s="10"/>
      <c r="B379" s="48">
        <v>0</v>
      </c>
      <c r="C379" s="133"/>
      <c r="D379" s="134"/>
      <c r="E379" s="48">
        <v>0</v>
      </c>
      <c r="F379" s="48"/>
      <c r="G379" s="48"/>
      <c r="H379" s="48"/>
      <c r="I379" s="10"/>
    </row>
    <row r="380" spans="1:9" ht="15" customHeight="1">
      <c r="A380" s="10"/>
      <c r="B380" s="48"/>
      <c r="C380" s="133"/>
      <c r="D380" s="134"/>
      <c r="E380" s="48"/>
      <c r="F380" s="48"/>
      <c r="G380" s="48"/>
      <c r="H380" s="48"/>
      <c r="I380" s="10"/>
    </row>
    <row r="381" spans="1:9" ht="15" customHeight="1">
      <c r="A381" s="10"/>
      <c r="B381" s="48"/>
      <c r="C381" s="133"/>
      <c r="D381" s="134"/>
      <c r="E381" s="48"/>
      <c r="F381" s="48"/>
      <c r="G381" s="48"/>
      <c r="H381" s="48"/>
      <c r="I381" s="10"/>
    </row>
    <row r="382" spans="1:9" ht="15" customHeight="1">
      <c r="A382" s="10"/>
      <c r="B382" s="48"/>
      <c r="C382" s="133"/>
      <c r="D382" s="134"/>
      <c r="E382" s="144"/>
      <c r="F382" s="48"/>
      <c r="G382" s="48"/>
      <c r="H382" s="48"/>
      <c r="I382" s="10"/>
    </row>
    <row r="383" spans="1:9" ht="15" customHeight="1">
      <c r="A383" s="10"/>
      <c r="B383" s="48"/>
      <c r="C383" s="133"/>
      <c r="D383" s="134"/>
      <c r="E383" s="48"/>
      <c r="F383" s="48"/>
      <c r="G383" s="48"/>
      <c r="H383" s="48"/>
      <c r="I383" s="10"/>
    </row>
    <row r="384" spans="1:9" ht="15" customHeight="1">
      <c r="A384" s="10"/>
      <c r="B384" s="48"/>
      <c r="C384" s="133"/>
      <c r="D384" s="134"/>
      <c r="E384" s="48"/>
      <c r="F384" s="48"/>
      <c r="G384" s="48"/>
      <c r="H384" s="48"/>
      <c r="I384" s="10"/>
    </row>
    <row r="385" spans="1:9" ht="15" customHeight="1">
      <c r="A385" s="10"/>
      <c r="B385" s="48"/>
      <c r="C385" s="133"/>
      <c r="D385" s="134"/>
      <c r="E385" s="48"/>
      <c r="F385" s="48"/>
      <c r="G385" s="48"/>
      <c r="H385" s="48"/>
      <c r="I385" s="10"/>
    </row>
    <row r="386" spans="1:9" ht="15" customHeight="1">
      <c r="A386" s="10"/>
      <c r="B386" s="48"/>
      <c r="C386" s="133"/>
      <c r="D386" s="134"/>
      <c r="E386" s="48"/>
      <c r="F386" s="48"/>
      <c r="G386" s="48"/>
      <c r="H386" s="48"/>
      <c r="I386" s="10"/>
    </row>
    <row r="387" spans="1:9" ht="15" customHeight="1">
      <c r="A387" s="10"/>
      <c r="B387" s="48"/>
      <c r="C387" s="133"/>
      <c r="D387" s="134"/>
      <c r="E387" s="48"/>
      <c r="F387" s="48"/>
      <c r="G387" s="48"/>
      <c r="H387" s="48"/>
      <c r="I387" s="10"/>
    </row>
    <row r="388" spans="1:9" ht="15" customHeight="1" thickBot="1">
      <c r="A388" s="10"/>
      <c r="B388" s="53"/>
      <c r="C388" s="135"/>
      <c r="D388" s="53"/>
      <c r="E388" s="53"/>
      <c r="F388" s="53"/>
      <c r="G388" s="53"/>
      <c r="H388" s="53"/>
      <c r="I388" s="10"/>
    </row>
    <row r="389" spans="1:9" ht="15" customHeight="1" thickBot="1" thickTop="1">
      <c r="A389" s="136">
        <f>ROUND(SUM(B379:B387),2)</f>
        <v>0</v>
      </c>
      <c r="B389" s="10"/>
      <c r="C389" s="10"/>
      <c r="D389" s="10"/>
      <c r="E389" s="137">
        <f>ROUND(SUM(E379:E387),2)</f>
        <v>0</v>
      </c>
      <c r="F389" s="137">
        <f>ROUND(SUM(F379:F387),2)</f>
        <v>0</v>
      </c>
      <c r="G389" s="137">
        <f>ROUND(SUM(G379:G387),2)</f>
        <v>0</v>
      </c>
      <c r="H389" s="137">
        <f>ROUND(SUM(H379:H387),2)</f>
        <v>0</v>
      </c>
      <c r="I389" s="136">
        <f>SUM(E389:H389)</f>
        <v>0</v>
      </c>
    </row>
    <row r="390" spans="1:9" ht="15" customHeight="1" thickTop="1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 customHeight="1" thickBot="1">
      <c r="A391" s="145">
        <f>SUM(A374:A389)</f>
        <v>0</v>
      </c>
      <c r="B391" s="146" t="s">
        <v>21</v>
      </c>
      <c r="C391" s="147"/>
      <c r="D391" s="147"/>
      <c r="E391" s="148">
        <f>E374+E389</f>
        <v>0</v>
      </c>
      <c r="F391" s="148">
        <f>F374+F389</f>
        <v>0</v>
      </c>
      <c r="G391" s="148">
        <f>G374+G389</f>
        <v>0</v>
      </c>
      <c r="H391" s="148">
        <f>H374+H389</f>
        <v>0</v>
      </c>
      <c r="I391" s="145">
        <f>SUM(I374:I389)</f>
        <v>0</v>
      </c>
    </row>
    <row r="392" spans="1:9" ht="13.5" thickTop="1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2.75">
      <c r="A393" s="10"/>
      <c r="B393" s="10"/>
      <c r="C393" s="10"/>
      <c r="D393" s="10"/>
      <c r="E393" s="10"/>
      <c r="F393" s="10"/>
      <c r="G393" s="10"/>
      <c r="H393" s="10"/>
      <c r="I393" s="10"/>
    </row>
  </sheetData>
  <sheetProtection/>
  <mergeCells count="30">
    <mergeCell ref="E295:F295"/>
    <mergeCell ref="E310:F310"/>
    <mergeCell ref="E328:F328"/>
    <mergeCell ref="E343:F343"/>
    <mergeCell ref="E358:F358"/>
    <mergeCell ref="E376:F376"/>
    <mergeCell ref="E199:F199"/>
    <mergeCell ref="E214:F214"/>
    <mergeCell ref="E232:F232"/>
    <mergeCell ref="E247:F247"/>
    <mergeCell ref="E262:F262"/>
    <mergeCell ref="E280:F280"/>
    <mergeCell ref="E103:F103"/>
    <mergeCell ref="E118:F118"/>
    <mergeCell ref="E136:F136"/>
    <mergeCell ref="E151:F151"/>
    <mergeCell ref="E166:F166"/>
    <mergeCell ref="E184:F184"/>
    <mergeCell ref="A14:I14"/>
    <mergeCell ref="E40:F40"/>
    <mergeCell ref="E16:F16"/>
    <mergeCell ref="E55:F55"/>
    <mergeCell ref="E70:F70"/>
    <mergeCell ref="E88:F88"/>
    <mergeCell ref="A1:I1"/>
    <mergeCell ref="A2:I2"/>
    <mergeCell ref="A8:I8"/>
    <mergeCell ref="A11:I11"/>
    <mergeCell ref="E9:G9"/>
    <mergeCell ref="E12:G12"/>
  </mergeCells>
  <printOptions horizontalCentered="1"/>
  <pageMargins left="0.3937007874015748" right="0.3937007874015748" top="0.33" bottom="0.984251968503937" header="0" footer="0.3937007874015748"/>
  <pageSetup horizontalDpi="300" verticalDpi="300" orientation="portrait" paperSize="9" r:id="rId1"/>
  <headerFooter alignWithMargins="0">
    <oddFooter>&amp;L&amp;8LEGENDA S.N.R.&amp;5
&amp;6a. cantinole, soffitte, locali motore ascensore, cabine idriche, lavatoi comuni, centrali termiche, ed altri locali a stretto servizio della residenza
b. autorimesse
c. androni d'ingresso e porticati liberi
d. logge e balconi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115" zoomScaleNormal="115" zoomScalePageLayoutView="0" workbookViewId="0" topLeftCell="A1">
      <selection activeCell="C6" sqref="C6"/>
    </sheetView>
  </sheetViews>
  <sheetFormatPr defaultColWidth="9.33203125" defaultRowHeight="12.75"/>
  <cols>
    <col min="1" max="2" width="4.33203125" style="5" customWidth="1"/>
    <col min="3" max="11" width="10.16015625" style="0" customWidth="1"/>
  </cols>
  <sheetData>
    <row r="1" spans="1:11" ht="15" customHeight="1">
      <c r="A1" s="32" t="s">
        <v>22</v>
      </c>
      <c r="B1" s="33"/>
      <c r="C1" s="33"/>
      <c r="D1" s="33"/>
      <c r="E1" s="33"/>
      <c r="F1" s="33"/>
      <c r="G1" s="34"/>
      <c r="H1" s="35" t="s">
        <v>23</v>
      </c>
      <c r="I1" s="33"/>
      <c r="J1" s="33"/>
      <c r="K1" s="33"/>
    </row>
    <row r="2" spans="1:11" ht="15" customHeight="1">
      <c r="A2" s="32" t="s">
        <v>24</v>
      </c>
      <c r="B2" s="36"/>
      <c r="C2" s="36"/>
      <c r="D2" s="36"/>
      <c r="E2" s="36"/>
      <c r="F2" s="36"/>
      <c r="G2" s="37"/>
      <c r="H2" s="35" t="s">
        <v>25</v>
      </c>
      <c r="I2" s="33"/>
      <c r="J2" s="33"/>
      <c r="K2" s="33"/>
    </row>
    <row r="3" spans="1:11" ht="60" customHeight="1">
      <c r="A3" s="38" t="s">
        <v>26</v>
      </c>
      <c r="B3" s="38" t="s">
        <v>27</v>
      </c>
      <c r="C3" s="39" t="s">
        <v>70</v>
      </c>
      <c r="D3" s="39" t="s">
        <v>71</v>
      </c>
      <c r="E3" s="39" t="s">
        <v>72</v>
      </c>
      <c r="F3" s="39" t="s">
        <v>73</v>
      </c>
      <c r="G3" s="40" t="s">
        <v>28</v>
      </c>
      <c r="H3" s="41" t="s">
        <v>13</v>
      </c>
      <c r="I3" s="42" t="s">
        <v>14</v>
      </c>
      <c r="J3" s="42" t="s">
        <v>15</v>
      </c>
      <c r="K3" s="42" t="s">
        <v>16</v>
      </c>
    </row>
    <row r="4" spans="1:11" ht="9.75" customHeight="1">
      <c r="A4" s="43"/>
      <c r="B4" s="43"/>
      <c r="C4" s="44" t="s">
        <v>18</v>
      </c>
      <c r="D4" s="44" t="s">
        <v>18</v>
      </c>
      <c r="E4" s="44" t="s">
        <v>18</v>
      </c>
      <c r="F4" s="44" t="s">
        <v>18</v>
      </c>
      <c r="G4" s="45" t="s">
        <v>18</v>
      </c>
      <c r="H4" s="46" t="s">
        <v>18</v>
      </c>
      <c r="I4" s="44" t="s">
        <v>18</v>
      </c>
      <c r="J4" s="44" t="s">
        <v>18</v>
      </c>
      <c r="K4" s="44" t="s">
        <v>18</v>
      </c>
    </row>
    <row r="5" spans="1:11" ht="15" customHeight="1">
      <c r="A5" s="47" t="s">
        <v>229</v>
      </c>
      <c r="B5" s="47">
        <v>1</v>
      </c>
      <c r="C5" s="48">
        <v>1</v>
      </c>
      <c r="D5" s="48"/>
      <c r="E5" s="48"/>
      <c r="F5" s="48"/>
      <c r="G5" s="49"/>
      <c r="H5" s="50"/>
      <c r="I5" s="51"/>
      <c r="J5" s="51"/>
      <c r="K5" s="51"/>
    </row>
    <row r="6" spans="1:11" ht="15" customHeight="1">
      <c r="A6" s="47"/>
      <c r="B6" s="47"/>
      <c r="C6" s="48"/>
      <c r="D6" s="48"/>
      <c r="E6" s="48"/>
      <c r="F6" s="48"/>
      <c r="G6" s="49"/>
      <c r="H6" s="50"/>
      <c r="I6" s="51"/>
      <c r="J6" s="51"/>
      <c r="K6" s="51"/>
    </row>
    <row r="7" spans="1:11" ht="15" customHeight="1">
      <c r="A7" s="47"/>
      <c r="B7" s="47"/>
      <c r="C7" s="48"/>
      <c r="D7" s="48"/>
      <c r="E7" s="48"/>
      <c r="F7" s="48"/>
      <c r="G7" s="49"/>
      <c r="H7" s="50"/>
      <c r="I7" s="51"/>
      <c r="J7" s="51"/>
      <c r="K7" s="51"/>
    </row>
    <row r="8" spans="1:11" ht="15" customHeight="1">
      <c r="A8" s="47"/>
      <c r="B8" s="47"/>
      <c r="C8" s="48"/>
      <c r="D8" s="48"/>
      <c r="E8" s="48"/>
      <c r="F8" s="48"/>
      <c r="G8" s="49"/>
      <c r="H8" s="50"/>
      <c r="I8" s="51"/>
      <c r="J8" s="51"/>
      <c r="K8" s="51"/>
    </row>
    <row r="9" spans="1:11" ht="15" customHeight="1">
      <c r="A9" s="47"/>
      <c r="B9" s="47"/>
      <c r="C9" s="48"/>
      <c r="D9" s="48"/>
      <c r="E9" s="48"/>
      <c r="F9" s="48"/>
      <c r="G9" s="49"/>
      <c r="H9" s="50"/>
      <c r="I9" s="51"/>
      <c r="J9" s="51"/>
      <c r="K9" s="51"/>
    </row>
    <row r="10" spans="1:11" ht="15" customHeight="1">
      <c r="A10" s="47"/>
      <c r="B10" s="47"/>
      <c r="C10" s="48"/>
      <c r="D10" s="48"/>
      <c r="E10" s="48"/>
      <c r="F10" s="48"/>
      <c r="G10" s="49"/>
      <c r="H10" s="50"/>
      <c r="I10" s="51"/>
      <c r="J10" s="51"/>
      <c r="K10" s="51"/>
    </row>
    <row r="11" spans="1:11" ht="15" customHeight="1">
      <c r="A11" s="47"/>
      <c r="B11" s="47"/>
      <c r="C11" s="48"/>
      <c r="D11" s="48"/>
      <c r="E11" s="48"/>
      <c r="F11" s="48"/>
      <c r="G11" s="49"/>
      <c r="H11" s="50"/>
      <c r="I11" s="51"/>
      <c r="J11" s="51"/>
      <c r="K11" s="51"/>
    </row>
    <row r="12" spans="1:11" ht="15" customHeight="1">
      <c r="A12" s="47"/>
      <c r="B12" s="47"/>
      <c r="C12" s="48"/>
      <c r="D12" s="48"/>
      <c r="E12" s="48"/>
      <c r="F12" s="48"/>
      <c r="G12" s="49"/>
      <c r="H12" s="50"/>
      <c r="I12" s="51"/>
      <c r="J12" s="51"/>
      <c r="K12" s="51"/>
    </row>
    <row r="13" spans="1:11" ht="15" customHeight="1">
      <c r="A13" s="47"/>
      <c r="B13" s="47"/>
      <c r="C13" s="48"/>
      <c r="D13" s="48"/>
      <c r="E13" s="48"/>
      <c r="F13" s="48"/>
      <c r="G13" s="49"/>
      <c r="H13" s="50"/>
      <c r="I13" s="51"/>
      <c r="J13" s="51"/>
      <c r="K13" s="51"/>
    </row>
    <row r="14" spans="1:11" ht="15" customHeight="1">
      <c r="A14" s="47"/>
      <c r="B14" s="47"/>
      <c r="C14" s="48"/>
      <c r="D14" s="48"/>
      <c r="E14" s="48"/>
      <c r="F14" s="48"/>
      <c r="G14" s="49"/>
      <c r="H14" s="50"/>
      <c r="I14" s="51"/>
      <c r="J14" s="51"/>
      <c r="K14" s="51"/>
    </row>
    <row r="15" spans="1:11" ht="15" customHeight="1">
      <c r="A15" s="47"/>
      <c r="B15" s="47"/>
      <c r="C15" s="48"/>
      <c r="D15" s="48"/>
      <c r="E15" s="48"/>
      <c r="F15" s="48"/>
      <c r="G15" s="49"/>
      <c r="H15" s="50"/>
      <c r="I15" s="51"/>
      <c r="J15" s="51"/>
      <c r="K15" s="51"/>
    </row>
    <row r="16" spans="1:11" ht="15" customHeight="1">
      <c r="A16" s="47"/>
      <c r="B16" s="47"/>
      <c r="C16" s="48"/>
      <c r="D16" s="48"/>
      <c r="E16" s="48"/>
      <c r="F16" s="48"/>
      <c r="G16" s="49"/>
      <c r="H16" s="50"/>
      <c r="I16" s="51"/>
      <c r="J16" s="51"/>
      <c r="K16" s="51"/>
    </row>
    <row r="17" spans="1:11" ht="15" customHeight="1">
      <c r="A17" s="47"/>
      <c r="B17" s="47"/>
      <c r="C17" s="48"/>
      <c r="D17" s="48"/>
      <c r="E17" s="48"/>
      <c r="F17" s="48"/>
      <c r="G17" s="49"/>
      <c r="H17" s="50"/>
      <c r="I17" s="51"/>
      <c r="J17" s="51"/>
      <c r="K17" s="51"/>
    </row>
    <row r="18" spans="1:11" ht="4.5" customHeight="1">
      <c r="A18" s="52"/>
      <c r="B18" s="52"/>
      <c r="C18" s="53"/>
      <c r="D18" s="53"/>
      <c r="E18" s="53"/>
      <c r="F18" s="53"/>
      <c r="G18" s="54"/>
      <c r="H18" s="55"/>
      <c r="I18" s="53"/>
      <c r="J18" s="53"/>
      <c r="K18" s="53"/>
    </row>
    <row r="19" spans="1:11" ht="19.5" customHeight="1">
      <c r="A19" s="56"/>
      <c r="B19" s="56"/>
      <c r="C19" s="57">
        <f aca="true" t="shared" si="0" ref="C19:K19">SUM(C5:C17)</f>
        <v>1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8">
        <f t="shared" si="0"/>
        <v>0</v>
      </c>
      <c r="H19" s="59">
        <f t="shared" si="0"/>
        <v>0</v>
      </c>
      <c r="I19" s="57">
        <f t="shared" si="0"/>
        <v>0</v>
      </c>
      <c r="J19" s="57">
        <f t="shared" si="0"/>
        <v>0</v>
      </c>
      <c r="K19" s="57">
        <f t="shared" si="0"/>
        <v>0</v>
      </c>
    </row>
    <row r="20" spans="1:11" ht="6" customHeight="1">
      <c r="A20" s="56"/>
      <c r="B20" s="56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60" t="s">
        <v>29</v>
      </c>
      <c r="B21" s="60"/>
      <c r="C21" s="60"/>
      <c r="D21" s="60"/>
      <c r="E21" s="60"/>
      <c r="F21" s="60"/>
      <c r="G21" s="60"/>
      <c r="H21" s="10"/>
      <c r="I21" s="60" t="s">
        <v>30</v>
      </c>
      <c r="J21" s="36"/>
      <c r="K21" s="36"/>
    </row>
    <row r="22" spans="1:11" ht="15" customHeight="1">
      <c r="A22" s="60" t="s">
        <v>31</v>
      </c>
      <c r="B22" s="60"/>
      <c r="C22" s="60"/>
      <c r="D22" s="60"/>
      <c r="E22" s="60"/>
      <c r="F22" s="60"/>
      <c r="G22" s="60"/>
      <c r="H22" s="10"/>
      <c r="I22" s="60" t="s">
        <v>32</v>
      </c>
      <c r="J22" s="36"/>
      <c r="K22" s="36"/>
    </row>
    <row r="23" spans="1:11" ht="19.5" customHeight="1">
      <c r="A23" s="61" t="s">
        <v>33</v>
      </c>
      <c r="B23" s="61"/>
      <c r="C23" s="62"/>
      <c r="D23" s="62" t="s">
        <v>34</v>
      </c>
      <c r="E23" s="62"/>
      <c r="F23" s="62"/>
      <c r="G23" s="63" t="s">
        <v>35</v>
      </c>
      <c r="H23" s="12"/>
      <c r="I23" s="64" t="s">
        <v>36</v>
      </c>
      <c r="J23" s="65"/>
      <c r="K23" s="66"/>
    </row>
    <row r="24" spans="1:11" ht="18" customHeight="1">
      <c r="A24" s="67">
        <v>1</v>
      </c>
      <c r="B24" s="68" t="s">
        <v>37</v>
      </c>
      <c r="C24" s="68"/>
      <c r="D24" s="68" t="s">
        <v>38</v>
      </c>
      <c r="E24" s="68"/>
      <c r="F24" s="68"/>
      <c r="G24" s="69">
        <f>SUM(C19:G19)</f>
        <v>1</v>
      </c>
      <c r="H24" s="70"/>
      <c r="I24" s="71"/>
      <c r="J24" s="72"/>
      <c r="K24" s="73"/>
    </row>
    <row r="25" spans="1:11" ht="18" customHeight="1">
      <c r="A25" s="74">
        <v>2</v>
      </c>
      <c r="B25" s="75" t="s">
        <v>39</v>
      </c>
      <c r="C25" s="75"/>
      <c r="D25" s="75" t="s">
        <v>40</v>
      </c>
      <c r="E25" s="75"/>
      <c r="F25" s="75"/>
      <c r="G25" s="76">
        <f>SUM(H19:K19)</f>
        <v>0</v>
      </c>
      <c r="H25" s="70"/>
      <c r="I25" s="77"/>
      <c r="J25" s="78"/>
      <c r="K25" s="79"/>
    </row>
    <row r="26" spans="1:11" ht="18" customHeight="1">
      <c r="A26" s="74">
        <v>3</v>
      </c>
      <c r="B26" s="75" t="s">
        <v>41</v>
      </c>
      <c r="C26" s="75"/>
      <c r="D26" s="75" t="s">
        <v>42</v>
      </c>
      <c r="E26" s="75"/>
      <c r="F26" s="75"/>
      <c r="G26" s="76">
        <f>G25*0.6</f>
        <v>0</v>
      </c>
      <c r="H26" s="70"/>
      <c r="I26" s="77"/>
      <c r="J26" s="78"/>
      <c r="K26" s="79"/>
    </row>
    <row r="27" spans="1:11" ht="18" customHeight="1">
      <c r="A27" s="80">
        <v>4</v>
      </c>
      <c r="B27" s="81" t="s">
        <v>43</v>
      </c>
      <c r="C27" s="81"/>
      <c r="D27" s="81" t="s">
        <v>44</v>
      </c>
      <c r="E27" s="81"/>
      <c r="F27" s="81"/>
      <c r="G27" s="82">
        <f>G24+G26</f>
        <v>1</v>
      </c>
      <c r="H27" s="70"/>
      <c r="I27" s="77"/>
      <c r="J27" s="78"/>
      <c r="K27" s="79"/>
    </row>
    <row r="28" spans="1:11" ht="6" customHeight="1">
      <c r="A28" s="56"/>
      <c r="B28" s="56"/>
      <c r="C28" s="10"/>
      <c r="D28" s="10"/>
      <c r="E28" s="10"/>
      <c r="F28" s="10"/>
      <c r="G28" s="10"/>
      <c r="H28" s="10"/>
      <c r="I28" s="83"/>
      <c r="J28" s="84"/>
      <c r="K28" s="85"/>
    </row>
    <row r="29" spans="1:11" ht="15" customHeight="1">
      <c r="A29" s="60" t="s">
        <v>45</v>
      </c>
      <c r="B29" s="60"/>
      <c r="C29" s="60"/>
      <c r="D29" s="60"/>
      <c r="E29" s="60"/>
      <c r="F29" s="60"/>
      <c r="G29" s="60"/>
      <c r="H29" s="10"/>
      <c r="I29" s="86" t="s">
        <v>46</v>
      </c>
      <c r="J29" s="87"/>
      <c r="K29" s="88"/>
    </row>
    <row r="30" spans="1:11" ht="15" customHeight="1">
      <c r="A30" s="60" t="s">
        <v>47</v>
      </c>
      <c r="B30" s="60"/>
      <c r="C30" s="60"/>
      <c r="D30" s="60"/>
      <c r="E30" s="60"/>
      <c r="F30" s="60"/>
      <c r="G30" s="60"/>
      <c r="H30" s="10"/>
      <c r="I30" s="10"/>
      <c r="J30" s="10"/>
      <c r="K30" s="10"/>
    </row>
    <row r="31" spans="1:11" ht="19.5" customHeight="1">
      <c r="A31" s="89" t="s">
        <v>33</v>
      </c>
      <c r="B31" s="90"/>
      <c r="C31" s="91"/>
      <c r="D31" s="92" t="s">
        <v>34</v>
      </c>
      <c r="E31" s="90"/>
      <c r="F31" s="91"/>
      <c r="G31" s="63" t="s">
        <v>35</v>
      </c>
      <c r="H31" s="10"/>
      <c r="I31" s="10"/>
      <c r="J31" s="10"/>
      <c r="K31" s="10"/>
    </row>
    <row r="32" spans="1:11" ht="18" customHeight="1">
      <c r="A32" s="67">
        <v>1</v>
      </c>
      <c r="B32" s="93" t="s">
        <v>48</v>
      </c>
      <c r="C32" s="94"/>
      <c r="D32" s="93" t="s">
        <v>40</v>
      </c>
      <c r="E32" s="95"/>
      <c r="F32" s="94"/>
      <c r="G32" s="69">
        <v>0</v>
      </c>
      <c r="H32" s="10"/>
      <c r="I32" s="10"/>
      <c r="J32" s="10"/>
      <c r="K32" s="10"/>
    </row>
    <row r="33" spans="1:11" ht="18" customHeight="1">
      <c r="A33" s="74">
        <v>2</v>
      </c>
      <c r="B33" s="96" t="s">
        <v>49</v>
      </c>
      <c r="C33" s="97"/>
      <c r="D33" s="96" t="s">
        <v>50</v>
      </c>
      <c r="E33" s="98"/>
      <c r="F33" s="97"/>
      <c r="G33" s="76">
        <v>0</v>
      </c>
      <c r="H33" s="10"/>
      <c r="I33" s="10"/>
      <c r="J33" s="10"/>
      <c r="K33" s="10"/>
    </row>
    <row r="34" spans="1:11" ht="18" customHeight="1">
      <c r="A34" s="74">
        <v>3</v>
      </c>
      <c r="B34" s="96" t="s">
        <v>51</v>
      </c>
      <c r="C34" s="97"/>
      <c r="D34" s="96" t="s">
        <v>42</v>
      </c>
      <c r="E34" s="98"/>
      <c r="F34" s="97"/>
      <c r="G34" s="76">
        <f>G33*0.6</f>
        <v>0</v>
      </c>
      <c r="H34" s="10"/>
      <c r="I34" s="10"/>
      <c r="J34" s="10"/>
      <c r="K34" s="10"/>
    </row>
    <row r="35" spans="1:11" ht="18" customHeight="1">
      <c r="A35" s="80">
        <v>4</v>
      </c>
      <c r="B35" s="99" t="s">
        <v>52</v>
      </c>
      <c r="C35" s="100"/>
      <c r="D35" s="99" t="s">
        <v>53</v>
      </c>
      <c r="E35" s="101"/>
      <c r="F35" s="100"/>
      <c r="G35" s="82">
        <f>G32+G34</f>
        <v>0</v>
      </c>
      <c r="H35" s="10"/>
      <c r="I35" s="10"/>
      <c r="J35" s="10"/>
      <c r="K35" s="10"/>
    </row>
    <row r="36" spans="1:11" ht="6" customHeight="1">
      <c r="A36" s="102"/>
      <c r="B36" s="102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5" customHeight="1">
      <c r="A37" s="103"/>
      <c r="B37" s="104" t="s">
        <v>54</v>
      </c>
      <c r="C37" s="105">
        <v>41801</v>
      </c>
      <c r="D37" s="84"/>
      <c r="E37" s="10"/>
      <c r="F37" s="10"/>
      <c r="G37" s="10"/>
      <c r="H37" s="10"/>
      <c r="I37" s="10"/>
      <c r="J37" s="10"/>
      <c r="K37" s="10"/>
    </row>
    <row r="38" spans="1:11" ht="4.5" customHeight="1">
      <c r="A38" s="103"/>
      <c r="B38" s="56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" customHeight="1">
      <c r="A39" s="106" t="s">
        <v>55</v>
      </c>
      <c r="B39" s="107"/>
      <c r="C39" s="107"/>
      <c r="D39" s="107"/>
      <c r="E39" s="107"/>
      <c r="F39" s="10"/>
      <c r="G39" s="10"/>
      <c r="H39" s="10"/>
      <c r="I39" s="106" t="s">
        <v>56</v>
      </c>
      <c r="J39" s="108"/>
      <c r="K39" s="108"/>
    </row>
    <row r="40" spans="1:11" ht="4.5" customHeight="1">
      <c r="A40" s="109"/>
      <c r="B40" s="110"/>
      <c r="C40" s="110"/>
      <c r="D40" s="110"/>
      <c r="E40" s="110"/>
      <c r="F40" s="10"/>
      <c r="G40" s="10"/>
      <c r="H40" s="10"/>
      <c r="I40" s="109"/>
      <c r="J40" s="109"/>
      <c r="K40" s="109"/>
    </row>
    <row r="41" spans="1:11" ht="15" customHeight="1">
      <c r="A41" s="111" t="s">
        <v>57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ht="19.5" customHeight="1">
      <c r="A42" s="115" t="s">
        <v>58</v>
      </c>
      <c r="B42" s="116"/>
      <c r="C42" s="84"/>
      <c r="D42" s="84"/>
      <c r="E42" s="84"/>
      <c r="F42" s="84"/>
      <c r="G42" s="84"/>
      <c r="H42" s="84"/>
      <c r="I42" s="84"/>
      <c r="J42" s="84"/>
      <c r="K42" s="85"/>
    </row>
    <row r="43" spans="1:11" ht="15" customHeight="1">
      <c r="A43" s="117">
        <f>'calcolo superfici'!C1</f>
        <v>0</v>
      </c>
      <c r="B43" s="118"/>
      <c r="C43" s="118"/>
      <c r="D43" s="119" t="s">
        <v>61</v>
      </c>
      <c r="E43" s="120" t="s">
        <v>244</v>
      </c>
      <c r="F43" s="84"/>
      <c r="G43" s="84"/>
      <c r="H43" s="84"/>
      <c r="I43" s="84"/>
      <c r="J43" s="84"/>
      <c r="K43" s="85"/>
    </row>
    <row r="44" spans="1:11" ht="4.5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5"/>
    </row>
    <row r="45" spans="1:11" ht="30" customHeight="1">
      <c r="A45" s="121" t="s">
        <v>59</v>
      </c>
      <c r="B45" s="108"/>
      <c r="C45" s="108"/>
      <c r="D45" s="108"/>
      <c r="E45" s="108"/>
      <c r="F45" s="84"/>
      <c r="G45" s="84"/>
      <c r="H45" s="84"/>
      <c r="I45" s="106" t="s">
        <v>60</v>
      </c>
      <c r="J45" s="108"/>
      <c r="K45" s="122"/>
    </row>
    <row r="46" spans="1:11" ht="4.5" customHeight="1">
      <c r="A46" s="123"/>
      <c r="B46" s="102"/>
      <c r="C46" s="87"/>
      <c r="D46" s="87"/>
      <c r="E46" s="87"/>
      <c r="F46" s="87"/>
      <c r="G46" s="87"/>
      <c r="H46" s="87"/>
      <c r="I46" s="87"/>
      <c r="J46" s="87"/>
      <c r="K46" s="88"/>
    </row>
  </sheetData>
  <sheetProtection/>
  <printOptions horizontalCentered="1"/>
  <pageMargins left="0.4724409448818898" right="0.4724409448818898" top="0.3937007874015748" bottom="0.984251968503937" header="0" footer="0.46"/>
  <pageSetup horizontalDpi="300" verticalDpi="300" orientation="portrait" paperSize="9" r:id="rId3"/>
  <headerFooter alignWithMargins="0">
    <oddFooter>&amp;L&amp;8LEGENDA S.N.R.&amp;10
&amp;6a. cantinole, soffitte, locali motore ascensore, cabine idriche, lavatoi comuni, centrali termiche ed altri locali a stretto servizio della residenza
b. autorimesse
c. androni d'ingresso e porticati liberi
d. logge e balconi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zoomScale="130" zoomScaleNormal="130" zoomScalePageLayoutView="0" workbookViewId="0" topLeftCell="A25">
      <selection activeCell="L89" sqref="L89"/>
    </sheetView>
  </sheetViews>
  <sheetFormatPr defaultColWidth="9.33203125" defaultRowHeight="12.75"/>
  <cols>
    <col min="1" max="1" width="2.83203125" style="8" customWidth="1"/>
    <col min="2" max="2" width="1.83203125" style="8" customWidth="1"/>
    <col min="3" max="3" width="6.83203125" style="8" customWidth="1"/>
    <col min="4" max="4" width="4.33203125" style="8" customWidth="1"/>
    <col min="5" max="5" width="7.33203125" style="8" customWidth="1"/>
    <col min="6" max="6" width="2.33203125" style="8" customWidth="1"/>
    <col min="7" max="7" width="4.33203125" style="8" customWidth="1"/>
    <col min="8" max="8" width="8.83203125" style="8" customWidth="1"/>
    <col min="9" max="9" width="3.83203125" style="8" customWidth="1"/>
    <col min="10" max="10" width="9.83203125" style="8" customWidth="1"/>
    <col min="11" max="11" width="1.83203125" style="8" customWidth="1"/>
    <col min="12" max="12" width="10.83203125" style="8" customWidth="1"/>
    <col min="13" max="13" width="2.83203125" style="8" customWidth="1"/>
    <col min="14" max="14" width="4.83203125" style="8" customWidth="1"/>
    <col min="15" max="15" width="7.33203125" style="8" customWidth="1"/>
    <col min="16" max="16" width="1.5" style="8" customWidth="1"/>
    <col min="17" max="17" width="3" style="8" customWidth="1"/>
    <col min="18" max="18" width="10.83203125" style="8" customWidth="1"/>
    <col min="19" max="19" width="1.83203125" style="8" customWidth="1"/>
    <col min="20" max="21" width="5.83203125" style="8" customWidth="1"/>
    <col min="22" max="22" width="3.83203125" style="8" customWidth="1"/>
    <col min="23" max="16384" width="9.33203125" style="8" customWidth="1"/>
  </cols>
  <sheetData>
    <row r="1" spans="1:25" ht="15" customHeight="1">
      <c r="A1" s="149" t="s">
        <v>68</v>
      </c>
      <c r="B1" s="149"/>
      <c r="C1" s="149"/>
      <c r="D1" s="150" t="s">
        <v>69</v>
      </c>
      <c r="E1" s="151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36" customHeight="1">
      <c r="A2" s="153" t="s">
        <v>209</v>
      </c>
      <c r="B2" s="154"/>
      <c r="C2" s="155"/>
      <c r="D2" s="153" t="s">
        <v>210</v>
      </c>
      <c r="E2" s="156"/>
      <c r="F2" s="153" t="s">
        <v>211</v>
      </c>
      <c r="G2" s="157"/>
      <c r="H2" s="156"/>
      <c r="I2" s="153" t="s">
        <v>212</v>
      </c>
      <c r="J2" s="157"/>
      <c r="K2" s="156"/>
      <c r="L2" s="153" t="s">
        <v>213</v>
      </c>
      <c r="M2" s="156"/>
      <c r="N2" s="153" t="s">
        <v>214</v>
      </c>
      <c r="O2" s="157"/>
      <c r="P2" s="157"/>
      <c r="Q2" s="156"/>
      <c r="R2" s="152"/>
      <c r="S2" s="152"/>
      <c r="T2" s="152"/>
      <c r="U2" s="152"/>
      <c r="V2" s="152"/>
      <c r="W2" s="152"/>
      <c r="X2" s="152"/>
      <c r="Y2" s="152"/>
    </row>
    <row r="3" spans="1:25" ht="16.5" customHeight="1">
      <c r="A3" s="158" t="s">
        <v>74</v>
      </c>
      <c r="B3" s="159"/>
      <c r="C3" s="160"/>
      <c r="D3" s="158" t="s">
        <v>77</v>
      </c>
      <c r="E3" s="155"/>
      <c r="F3" s="158" t="s">
        <v>78</v>
      </c>
      <c r="G3" s="159"/>
      <c r="H3" s="160"/>
      <c r="I3" s="161" t="s">
        <v>79</v>
      </c>
      <c r="J3" s="159"/>
      <c r="K3" s="160"/>
      <c r="L3" s="158" t="s">
        <v>80</v>
      </c>
      <c r="M3" s="155"/>
      <c r="N3" s="161" t="s">
        <v>81</v>
      </c>
      <c r="O3" s="154"/>
      <c r="P3" s="154"/>
      <c r="Q3" s="155"/>
      <c r="R3" s="152"/>
      <c r="S3" s="152"/>
      <c r="T3" s="152"/>
      <c r="U3" s="152"/>
      <c r="V3" s="152"/>
      <c r="W3" s="162" t="s">
        <v>154</v>
      </c>
      <c r="X3" s="152"/>
      <c r="Y3" s="152"/>
    </row>
    <row r="4" spans="1:25" ht="19.5" customHeight="1">
      <c r="A4" s="163" t="s">
        <v>70</v>
      </c>
      <c r="B4" s="164"/>
      <c r="C4" s="165"/>
      <c r="D4" s="166">
        <v>1</v>
      </c>
      <c r="E4" s="167"/>
      <c r="F4" s="168">
        <f>riepilogo!C19</f>
        <v>1</v>
      </c>
      <c r="G4" s="169"/>
      <c r="H4" s="170"/>
      <c r="I4" s="168">
        <f>F4/F$10</f>
        <v>1</v>
      </c>
      <c r="J4" s="169"/>
      <c r="K4" s="170"/>
      <c r="L4" s="163">
        <v>0</v>
      </c>
      <c r="M4" s="165"/>
      <c r="N4" s="171">
        <f>I4*L4</f>
        <v>0</v>
      </c>
      <c r="O4" s="172"/>
      <c r="P4" s="172"/>
      <c r="Q4" s="173"/>
      <c r="R4" s="152"/>
      <c r="S4" s="152"/>
      <c r="T4" s="152"/>
      <c r="U4" s="152"/>
      <c r="V4" s="152"/>
      <c r="W4" s="174"/>
      <c r="X4" s="152"/>
      <c r="Y4" s="152"/>
    </row>
    <row r="5" spans="1:25" ht="19.5" customHeight="1">
      <c r="A5" s="163" t="s">
        <v>71</v>
      </c>
      <c r="B5" s="164"/>
      <c r="C5" s="165"/>
      <c r="D5" s="166"/>
      <c r="E5" s="167"/>
      <c r="F5" s="168"/>
      <c r="G5" s="169"/>
      <c r="H5" s="170"/>
      <c r="I5" s="168">
        <f>F5/F$10</f>
        <v>0</v>
      </c>
      <c r="J5" s="169"/>
      <c r="K5" s="170"/>
      <c r="L5" s="163">
        <v>5</v>
      </c>
      <c r="M5" s="165"/>
      <c r="N5" s="171">
        <f>I5*L5</f>
        <v>0</v>
      </c>
      <c r="O5" s="172"/>
      <c r="P5" s="172"/>
      <c r="Q5" s="173"/>
      <c r="R5" s="152"/>
      <c r="S5" s="152"/>
      <c r="T5" s="152"/>
      <c r="U5" s="152"/>
      <c r="V5" s="152"/>
      <c r="W5" s="175"/>
      <c r="X5" s="152"/>
      <c r="Y5" s="152"/>
    </row>
    <row r="6" spans="1:25" ht="19.5" customHeight="1">
      <c r="A6" s="163" t="s">
        <v>72</v>
      </c>
      <c r="B6" s="164"/>
      <c r="C6" s="165"/>
      <c r="D6" s="166">
        <f>F6/120</f>
        <v>0</v>
      </c>
      <c r="E6" s="167"/>
      <c r="F6" s="168"/>
      <c r="G6" s="169"/>
      <c r="H6" s="170"/>
      <c r="I6" s="168">
        <f>F6/F$10</f>
        <v>0</v>
      </c>
      <c r="J6" s="169"/>
      <c r="K6" s="170"/>
      <c r="L6" s="163">
        <v>15</v>
      </c>
      <c r="M6" s="165"/>
      <c r="N6" s="171">
        <f>I6*L6</f>
        <v>0</v>
      </c>
      <c r="O6" s="172"/>
      <c r="P6" s="172"/>
      <c r="Q6" s="173"/>
      <c r="R6" s="152"/>
      <c r="S6" s="152"/>
      <c r="T6" s="152"/>
      <c r="U6" s="152"/>
      <c r="V6" s="152"/>
      <c r="W6" s="152"/>
      <c r="X6" s="152"/>
      <c r="Y6" s="152"/>
    </row>
    <row r="7" spans="1:25" ht="19.5" customHeight="1">
      <c r="A7" s="163" t="s">
        <v>73</v>
      </c>
      <c r="B7" s="164"/>
      <c r="C7" s="165"/>
      <c r="D7" s="166">
        <v>1</v>
      </c>
      <c r="E7" s="167"/>
      <c r="F7" s="168"/>
      <c r="G7" s="169"/>
      <c r="H7" s="170"/>
      <c r="I7" s="168">
        <f>F7/F$10</f>
        <v>0</v>
      </c>
      <c r="J7" s="169"/>
      <c r="K7" s="170"/>
      <c r="L7" s="163">
        <v>30</v>
      </c>
      <c r="M7" s="165"/>
      <c r="N7" s="171">
        <f>I7*L7</f>
        <v>0</v>
      </c>
      <c r="O7" s="172"/>
      <c r="P7" s="172"/>
      <c r="Q7" s="173"/>
      <c r="R7" s="152"/>
      <c r="S7" s="152"/>
      <c r="T7" s="152"/>
      <c r="U7" s="152"/>
      <c r="V7" s="152"/>
      <c r="W7" s="152"/>
      <c r="X7" s="152"/>
      <c r="Y7" s="152"/>
    </row>
    <row r="8" spans="1:25" ht="19.5" customHeight="1">
      <c r="A8" s="163" t="s">
        <v>28</v>
      </c>
      <c r="B8" s="164"/>
      <c r="C8" s="165"/>
      <c r="D8" s="166">
        <f>F8/160</f>
        <v>0</v>
      </c>
      <c r="E8" s="167"/>
      <c r="F8" s="168"/>
      <c r="G8" s="169"/>
      <c r="H8" s="170"/>
      <c r="I8" s="168">
        <f>F8/F$10</f>
        <v>0</v>
      </c>
      <c r="J8" s="169"/>
      <c r="K8" s="170"/>
      <c r="L8" s="163">
        <v>50</v>
      </c>
      <c r="M8" s="165"/>
      <c r="N8" s="171">
        <f>I8*L8</f>
        <v>0</v>
      </c>
      <c r="O8" s="172"/>
      <c r="P8" s="172"/>
      <c r="Q8" s="173"/>
      <c r="R8" s="152"/>
      <c r="S8" s="152"/>
      <c r="T8" s="152"/>
      <c r="U8" s="152"/>
      <c r="V8" s="152"/>
      <c r="W8" s="152"/>
      <c r="X8" s="152"/>
      <c r="Y8" s="152"/>
    </row>
    <row r="9" spans="1:25" ht="6.75" customHeight="1">
      <c r="A9" s="152"/>
      <c r="B9" s="152"/>
      <c r="C9" s="152"/>
      <c r="D9" s="152"/>
      <c r="E9" s="152"/>
      <c r="F9" s="176" t="s">
        <v>75</v>
      </c>
      <c r="G9" s="177"/>
      <c r="H9" s="178"/>
      <c r="I9" s="152"/>
      <c r="J9" s="152"/>
      <c r="K9" s="152"/>
      <c r="L9" s="152"/>
      <c r="M9" s="152"/>
      <c r="N9" s="152"/>
      <c r="O9" s="152"/>
      <c r="P9" s="152"/>
      <c r="Q9" s="152"/>
      <c r="R9" s="179" t="s">
        <v>76</v>
      </c>
      <c r="S9" s="152"/>
      <c r="T9" s="152"/>
      <c r="U9" s="152"/>
      <c r="V9" s="152"/>
      <c r="W9" s="152"/>
      <c r="X9" s="152"/>
      <c r="Y9" s="152"/>
    </row>
    <row r="10" spans="1:25" ht="16.5" customHeight="1">
      <c r="A10" s="152"/>
      <c r="B10" s="152"/>
      <c r="C10" s="152"/>
      <c r="D10" s="152"/>
      <c r="E10" s="152"/>
      <c r="F10" s="180">
        <f>SUM(F4:H8)</f>
        <v>1</v>
      </c>
      <c r="G10" s="181"/>
      <c r="H10" s="182"/>
      <c r="I10" s="152"/>
      <c r="J10" s="152"/>
      <c r="K10" s="152"/>
      <c r="L10" s="152"/>
      <c r="M10" s="152"/>
      <c r="N10" s="152"/>
      <c r="O10" s="152"/>
      <c r="P10" s="152"/>
      <c r="Q10" s="152"/>
      <c r="R10" s="183">
        <f>SUM(N4:Q8)</f>
        <v>0</v>
      </c>
      <c r="S10" s="152"/>
      <c r="T10" s="184"/>
      <c r="U10" s="184"/>
      <c r="V10" s="152"/>
      <c r="W10" s="152"/>
      <c r="X10" s="152"/>
      <c r="Y10" s="152"/>
    </row>
    <row r="11" spans="1:25" ht="4.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ht="11.25">
      <c r="A12" s="149" t="s">
        <v>82</v>
      </c>
      <c r="B12" s="149"/>
      <c r="C12" s="149"/>
      <c r="D12" s="150" t="s">
        <v>83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ht="15" customHeight="1">
      <c r="A13" s="151"/>
      <c r="B13" s="151"/>
      <c r="C13" s="151"/>
      <c r="D13" s="150" t="s">
        <v>84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ht="24.75" customHeight="1">
      <c r="A14" s="161" t="s">
        <v>85</v>
      </c>
      <c r="B14" s="154"/>
      <c r="C14" s="154"/>
      <c r="D14" s="154"/>
      <c r="E14" s="154"/>
      <c r="F14" s="155"/>
      <c r="G14" s="153" t="s">
        <v>215</v>
      </c>
      <c r="H14" s="157"/>
      <c r="I14" s="156"/>
      <c r="J14" s="152"/>
      <c r="K14" s="185" t="s">
        <v>91</v>
      </c>
      <c r="L14" s="185"/>
      <c r="M14" s="186" t="s">
        <v>92</v>
      </c>
      <c r="N14" s="151"/>
      <c r="O14" s="151"/>
      <c r="P14" s="151"/>
      <c r="Q14" s="152"/>
      <c r="R14" s="152"/>
      <c r="S14" s="152"/>
      <c r="T14" s="152"/>
      <c r="U14" s="152"/>
      <c r="V14" s="152"/>
      <c r="W14" s="152"/>
      <c r="X14" s="152"/>
      <c r="Y14" s="152"/>
    </row>
    <row r="15" spans="1:25" ht="10.5" customHeight="1">
      <c r="A15" s="158" t="s">
        <v>86</v>
      </c>
      <c r="B15" s="154"/>
      <c r="C15" s="154"/>
      <c r="D15" s="154"/>
      <c r="E15" s="154"/>
      <c r="F15" s="155"/>
      <c r="G15" s="158" t="s">
        <v>87</v>
      </c>
      <c r="H15" s="154"/>
      <c r="I15" s="155"/>
      <c r="J15" s="187"/>
      <c r="K15" s="151"/>
      <c r="L15" s="151"/>
      <c r="M15" s="151" t="s">
        <v>93</v>
      </c>
      <c r="N15" s="151"/>
      <c r="O15" s="151"/>
      <c r="P15" s="151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ht="9.75" customHeight="1">
      <c r="A16" s="188" t="s">
        <v>13</v>
      </c>
      <c r="B16" s="189" t="s">
        <v>98</v>
      </c>
      <c r="C16" s="190"/>
      <c r="D16" s="190"/>
      <c r="E16" s="190"/>
      <c r="F16" s="191"/>
      <c r="G16" s="192">
        <f>riepilogo!H19</f>
        <v>0</v>
      </c>
      <c r="H16" s="193"/>
      <c r="I16" s="194"/>
      <c r="J16" s="187"/>
      <c r="K16" s="151"/>
      <c r="L16" s="151"/>
      <c r="M16" s="186" t="s">
        <v>94</v>
      </c>
      <c r="N16" s="151"/>
      <c r="O16" s="151"/>
      <c r="P16" s="151"/>
      <c r="Q16" s="152"/>
      <c r="R16" s="152"/>
      <c r="S16" s="152"/>
      <c r="T16" s="152"/>
      <c r="U16" s="152"/>
      <c r="V16" s="152"/>
      <c r="W16" s="152"/>
      <c r="X16" s="152"/>
      <c r="Y16" s="152"/>
    </row>
    <row r="17" spans="1:25" ht="33" customHeight="1">
      <c r="A17" s="195"/>
      <c r="B17" s="196"/>
      <c r="C17" s="197"/>
      <c r="D17" s="197"/>
      <c r="E17" s="197"/>
      <c r="F17" s="198"/>
      <c r="G17" s="199"/>
      <c r="H17" s="200"/>
      <c r="I17" s="201"/>
      <c r="J17" s="187"/>
      <c r="K17" s="202" t="s">
        <v>216</v>
      </c>
      <c r="L17" s="203"/>
      <c r="M17" s="202" t="s">
        <v>217</v>
      </c>
      <c r="N17" s="203"/>
      <c r="O17" s="202" t="s">
        <v>218</v>
      </c>
      <c r="P17" s="204"/>
      <c r="Q17" s="203"/>
      <c r="R17" s="152"/>
      <c r="S17" s="152"/>
      <c r="T17" s="152"/>
      <c r="U17" s="152"/>
      <c r="V17" s="152"/>
      <c r="W17" s="152"/>
      <c r="X17" s="152"/>
      <c r="Y17" s="152"/>
    </row>
    <row r="18" spans="1:25" ht="10.5" customHeight="1">
      <c r="A18" s="188" t="s">
        <v>14</v>
      </c>
      <c r="B18" s="205" t="s">
        <v>219</v>
      </c>
      <c r="C18" s="206"/>
      <c r="D18" s="206"/>
      <c r="E18" s="206"/>
      <c r="F18" s="207"/>
      <c r="G18" s="192"/>
      <c r="H18" s="193"/>
      <c r="I18" s="194"/>
      <c r="J18" s="187"/>
      <c r="K18" s="208"/>
      <c r="L18" s="209"/>
      <c r="M18" s="208"/>
      <c r="N18" s="209"/>
      <c r="O18" s="208"/>
      <c r="P18" s="210"/>
      <c r="Q18" s="209"/>
      <c r="R18" s="152"/>
      <c r="S18" s="152"/>
      <c r="T18" s="152"/>
      <c r="U18" s="152"/>
      <c r="V18" s="152"/>
      <c r="W18" s="152"/>
      <c r="X18" s="152"/>
      <c r="Y18" s="152"/>
    </row>
    <row r="19" spans="1:25" ht="9" customHeight="1">
      <c r="A19" s="195"/>
      <c r="B19" s="211"/>
      <c r="C19" s="212"/>
      <c r="D19" s="212"/>
      <c r="E19" s="212"/>
      <c r="F19" s="213"/>
      <c r="G19" s="199"/>
      <c r="H19" s="200"/>
      <c r="I19" s="201"/>
      <c r="J19" s="187"/>
      <c r="K19" s="214" t="s">
        <v>108</v>
      </c>
      <c r="L19" s="215"/>
      <c r="M19" s="214" t="s">
        <v>109</v>
      </c>
      <c r="N19" s="215"/>
      <c r="O19" s="214" t="s">
        <v>110</v>
      </c>
      <c r="P19" s="216"/>
      <c r="Q19" s="215"/>
      <c r="R19" s="152"/>
      <c r="S19" s="152"/>
      <c r="T19" s="152"/>
      <c r="U19" s="152"/>
      <c r="V19" s="152"/>
      <c r="W19" s="152"/>
      <c r="X19" s="152"/>
      <c r="Y19" s="152"/>
    </row>
    <row r="20" spans="1:25" ht="3" customHeight="1">
      <c r="A20" s="188" t="s">
        <v>15</v>
      </c>
      <c r="B20" s="205" t="s">
        <v>88</v>
      </c>
      <c r="C20" s="206"/>
      <c r="D20" s="206"/>
      <c r="E20" s="206"/>
      <c r="F20" s="207"/>
      <c r="G20" s="192">
        <f>riepilogo!J19</f>
        <v>0</v>
      </c>
      <c r="H20" s="193"/>
      <c r="I20" s="194"/>
      <c r="J20" s="187"/>
      <c r="K20" s="217"/>
      <c r="L20" s="218"/>
      <c r="M20" s="217"/>
      <c r="N20" s="218"/>
      <c r="O20" s="217"/>
      <c r="P20" s="219"/>
      <c r="Q20" s="218"/>
      <c r="R20" s="152"/>
      <c r="S20" s="152"/>
      <c r="T20" s="152"/>
      <c r="U20" s="152"/>
      <c r="V20" s="152"/>
      <c r="W20" s="152"/>
      <c r="X20" s="152"/>
      <c r="Y20" s="152"/>
    </row>
    <row r="21" spans="1:25" ht="16.5" customHeight="1">
      <c r="A21" s="195"/>
      <c r="B21" s="211"/>
      <c r="C21" s="212"/>
      <c r="D21" s="212"/>
      <c r="E21" s="212"/>
      <c r="F21" s="213"/>
      <c r="G21" s="199"/>
      <c r="H21" s="200"/>
      <c r="I21" s="201"/>
      <c r="J21" s="187"/>
      <c r="K21" s="163" t="s">
        <v>111</v>
      </c>
      <c r="L21" s="165"/>
      <c r="M21" s="163" t="str">
        <f>IF(J26&lt;50,"n","o")</f>
        <v>n</v>
      </c>
      <c r="N21" s="165"/>
      <c r="O21" s="163">
        <v>0</v>
      </c>
      <c r="P21" s="164"/>
      <c r="Q21" s="165"/>
      <c r="R21" s="152"/>
      <c r="S21" s="152"/>
      <c r="T21" s="152"/>
      <c r="U21" s="152"/>
      <c r="V21" s="152"/>
      <c r="W21" s="152"/>
      <c r="X21" s="152"/>
      <c r="Y21" s="152"/>
    </row>
    <row r="22" spans="1:25" ht="16.5" customHeight="1">
      <c r="A22" s="188" t="s">
        <v>16</v>
      </c>
      <c r="B22" s="205" t="s">
        <v>89</v>
      </c>
      <c r="C22" s="206"/>
      <c r="D22" s="206"/>
      <c r="E22" s="206"/>
      <c r="F22" s="207"/>
      <c r="G22" s="192"/>
      <c r="H22" s="193"/>
      <c r="I22" s="194"/>
      <c r="J22" s="187"/>
      <c r="K22" s="163" t="s">
        <v>112</v>
      </c>
      <c r="L22" s="165"/>
      <c r="M22" s="163" t="str">
        <f>IF(J26&gt;75,"o",IF(J26&gt;50,"n",IF(J26&lt;50,"o")))</f>
        <v>o</v>
      </c>
      <c r="N22" s="165"/>
      <c r="O22" s="163">
        <v>10</v>
      </c>
      <c r="P22" s="164"/>
      <c r="Q22" s="165"/>
      <c r="R22" s="152"/>
      <c r="S22" s="152"/>
      <c r="T22" s="152"/>
      <c r="U22" s="152"/>
      <c r="V22" s="152"/>
      <c r="W22" s="220"/>
      <c r="X22" s="220"/>
      <c r="Y22" s="152"/>
    </row>
    <row r="23" spans="1:25" ht="3" customHeight="1">
      <c r="A23" s="195"/>
      <c r="B23" s="211"/>
      <c r="C23" s="212"/>
      <c r="D23" s="212"/>
      <c r="E23" s="212"/>
      <c r="F23" s="213"/>
      <c r="G23" s="199"/>
      <c r="H23" s="200"/>
      <c r="I23" s="201"/>
      <c r="J23" s="187"/>
      <c r="K23" s="221" t="s">
        <v>113</v>
      </c>
      <c r="L23" s="222"/>
      <c r="M23" s="221" t="str">
        <f>IF(J26&gt;100,"o",IF(J26&gt;75,"n",IF(J26&lt;75,"o")))</f>
        <v>o</v>
      </c>
      <c r="N23" s="222"/>
      <c r="O23" s="221">
        <v>20</v>
      </c>
      <c r="P23" s="223"/>
      <c r="Q23" s="222"/>
      <c r="R23" s="152"/>
      <c r="S23" s="152"/>
      <c r="T23" s="152"/>
      <c r="U23" s="152"/>
      <c r="V23" s="152"/>
      <c r="W23" s="220"/>
      <c r="X23" s="220"/>
      <c r="Y23" s="152"/>
    </row>
    <row r="24" spans="1:25" ht="6.75" customHeight="1">
      <c r="A24" s="224"/>
      <c r="B24" s="225"/>
      <c r="C24" s="225"/>
      <c r="D24" s="225"/>
      <c r="E24" s="225"/>
      <c r="F24" s="225"/>
      <c r="G24" s="176" t="s">
        <v>90</v>
      </c>
      <c r="H24" s="177"/>
      <c r="I24" s="178"/>
      <c r="J24" s="187"/>
      <c r="K24" s="226"/>
      <c r="L24" s="227"/>
      <c r="M24" s="226"/>
      <c r="N24" s="227"/>
      <c r="O24" s="226"/>
      <c r="P24" s="228"/>
      <c r="Q24" s="227"/>
      <c r="R24" s="152"/>
      <c r="S24" s="152"/>
      <c r="T24" s="152"/>
      <c r="U24" s="152"/>
      <c r="V24" s="152"/>
      <c r="W24" s="220"/>
      <c r="X24" s="220"/>
      <c r="Y24" s="152"/>
    </row>
    <row r="25" spans="1:25" ht="6.75" customHeight="1">
      <c r="A25" s="224"/>
      <c r="B25" s="229" t="s">
        <v>227</v>
      </c>
      <c r="C25" s="230"/>
      <c r="D25" s="230"/>
      <c r="E25" s="231">
        <v>0</v>
      </c>
      <c r="F25" s="225"/>
      <c r="G25" s="232">
        <f>SUM(G16:I23)</f>
        <v>0</v>
      </c>
      <c r="H25" s="233"/>
      <c r="I25" s="234"/>
      <c r="J25" s="235" t="s">
        <v>115</v>
      </c>
      <c r="K25" s="236"/>
      <c r="L25" s="237"/>
      <c r="M25" s="236"/>
      <c r="N25" s="237"/>
      <c r="O25" s="236"/>
      <c r="P25" s="238"/>
      <c r="Q25" s="237"/>
      <c r="R25" s="152"/>
      <c r="S25" s="152"/>
      <c r="T25" s="152"/>
      <c r="U25" s="152"/>
      <c r="V25" s="152"/>
      <c r="W25" s="220"/>
      <c r="X25" s="220"/>
      <c r="Y25" s="152"/>
    </row>
    <row r="26" spans="1:25" ht="10.5" customHeight="1">
      <c r="A26" s="152"/>
      <c r="B26" s="239"/>
      <c r="C26" s="240"/>
      <c r="D26" s="240"/>
      <c r="E26" s="241"/>
      <c r="F26" s="152"/>
      <c r="G26" s="180"/>
      <c r="H26" s="181"/>
      <c r="I26" s="182"/>
      <c r="J26" s="242">
        <f>G25/F10*100</f>
        <v>0</v>
      </c>
      <c r="K26" s="221" t="s">
        <v>114</v>
      </c>
      <c r="L26" s="222"/>
      <c r="M26" s="221" t="str">
        <f>IF(J26&gt;100,"n","o")</f>
        <v>o</v>
      </c>
      <c r="N26" s="222"/>
      <c r="O26" s="221">
        <v>30</v>
      </c>
      <c r="P26" s="223"/>
      <c r="Q26" s="222"/>
      <c r="R26" s="152"/>
      <c r="S26" s="152"/>
      <c r="T26" s="152"/>
      <c r="U26" s="152"/>
      <c r="V26" s="152"/>
      <c r="W26" s="220"/>
      <c r="X26" s="220"/>
      <c r="Y26" s="152"/>
    </row>
    <row r="27" spans="1:25" ht="6" customHeight="1">
      <c r="A27" s="152"/>
      <c r="B27" s="152"/>
      <c r="C27" s="152"/>
      <c r="D27" s="152"/>
      <c r="E27" s="152"/>
      <c r="F27" s="152"/>
      <c r="G27" s="184"/>
      <c r="H27" s="184"/>
      <c r="I27" s="184"/>
      <c r="J27" s="187"/>
      <c r="K27" s="236"/>
      <c r="L27" s="237"/>
      <c r="M27" s="236"/>
      <c r="N27" s="237"/>
      <c r="O27" s="236"/>
      <c r="P27" s="238"/>
      <c r="Q27" s="237"/>
      <c r="R27" s="152"/>
      <c r="S27" s="152"/>
      <c r="T27" s="152"/>
      <c r="U27" s="152"/>
      <c r="V27" s="152"/>
      <c r="W27" s="220"/>
      <c r="X27" s="220"/>
      <c r="Y27" s="152"/>
    </row>
    <row r="28" spans="1:25" ht="6.7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87"/>
      <c r="K28" s="152"/>
      <c r="L28" s="152"/>
      <c r="M28" s="152"/>
      <c r="N28" s="152"/>
      <c r="O28" s="152"/>
      <c r="P28" s="152"/>
      <c r="Q28" s="152"/>
      <c r="R28" s="179" t="s">
        <v>95</v>
      </c>
      <c r="S28" s="152"/>
      <c r="T28" s="152"/>
      <c r="U28" s="152"/>
      <c r="V28" s="152"/>
      <c r="W28" s="152"/>
      <c r="X28" s="152"/>
      <c r="Y28" s="152"/>
    </row>
    <row r="29" spans="1:25" ht="18" customHeight="1">
      <c r="A29" s="152"/>
      <c r="B29" s="243" t="s">
        <v>96</v>
      </c>
      <c r="C29" s="243"/>
      <c r="D29" s="243"/>
      <c r="E29" s="243"/>
      <c r="F29" s="243"/>
      <c r="G29" s="243"/>
      <c r="H29" s="243"/>
      <c r="I29" s="243"/>
      <c r="J29" s="152"/>
      <c r="K29" s="152"/>
      <c r="L29" s="152"/>
      <c r="M29" s="152"/>
      <c r="N29" s="152"/>
      <c r="O29" s="152"/>
      <c r="P29" s="152"/>
      <c r="Q29" s="152"/>
      <c r="R29" s="244">
        <f>IF(J26&gt;100,30,IF(J26&gt;75,20,IF(J26&gt;50,10,IF(J26&lt;50,0))))</f>
        <v>0</v>
      </c>
      <c r="S29" s="152"/>
      <c r="T29" s="152"/>
      <c r="U29" s="152"/>
      <c r="V29" s="152"/>
      <c r="W29" s="152"/>
      <c r="X29" s="152"/>
      <c r="Y29" s="152"/>
    </row>
    <row r="30" spans="1:25" ht="15" customHeight="1">
      <c r="A30" s="152"/>
      <c r="B30" s="245" t="s">
        <v>97</v>
      </c>
      <c r="C30" s="245"/>
      <c r="D30" s="245"/>
      <c r="E30" s="245"/>
      <c r="F30" s="245"/>
      <c r="G30" s="245"/>
      <c r="H30" s="245"/>
      <c r="I30" s="245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ht="19.5" customHeight="1">
      <c r="A31" s="161" t="s">
        <v>33</v>
      </c>
      <c r="B31" s="154"/>
      <c r="C31" s="154"/>
      <c r="D31" s="155"/>
      <c r="E31" s="161" t="s">
        <v>34</v>
      </c>
      <c r="F31" s="154"/>
      <c r="G31" s="155"/>
      <c r="H31" s="161" t="s">
        <v>116</v>
      </c>
      <c r="I31" s="155"/>
      <c r="J31" s="152"/>
      <c r="K31" s="246" t="s">
        <v>105</v>
      </c>
      <c r="L31" s="152"/>
      <c r="M31" s="151" t="s">
        <v>106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:25" ht="10.5" customHeight="1">
      <c r="A32" s="158" t="s">
        <v>117</v>
      </c>
      <c r="B32" s="154"/>
      <c r="C32" s="154"/>
      <c r="D32" s="155"/>
      <c r="E32" s="158" t="s">
        <v>118</v>
      </c>
      <c r="F32" s="154"/>
      <c r="G32" s="155"/>
      <c r="H32" s="158" t="s">
        <v>119</v>
      </c>
      <c r="I32" s="155"/>
      <c r="J32" s="152"/>
      <c r="K32" s="152"/>
      <c r="L32" s="152"/>
      <c r="M32" s="151" t="s">
        <v>107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ht="6.75" customHeight="1">
      <c r="A33" s="247">
        <v>1</v>
      </c>
      <c r="B33" s="215"/>
      <c r="C33" s="247" t="s">
        <v>121</v>
      </c>
      <c r="D33" s="215"/>
      <c r="E33" s="202" t="s">
        <v>122</v>
      </c>
      <c r="F33" s="204"/>
      <c r="G33" s="203"/>
      <c r="H33" s="248">
        <f>F10</f>
        <v>1</v>
      </c>
      <c r="I33" s="24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ht="12.75" customHeight="1">
      <c r="A34" s="217"/>
      <c r="B34" s="218"/>
      <c r="C34" s="217"/>
      <c r="D34" s="218"/>
      <c r="E34" s="208"/>
      <c r="F34" s="210"/>
      <c r="G34" s="209"/>
      <c r="H34" s="250"/>
      <c r="I34" s="251"/>
      <c r="J34" s="152"/>
      <c r="K34" s="202" t="s">
        <v>129</v>
      </c>
      <c r="L34" s="203"/>
      <c r="M34" s="202" t="s">
        <v>217</v>
      </c>
      <c r="N34" s="203"/>
      <c r="O34" s="202" t="s">
        <v>218</v>
      </c>
      <c r="P34" s="204"/>
      <c r="Q34" s="203"/>
      <c r="R34" s="152"/>
      <c r="S34" s="152"/>
      <c r="T34" s="152"/>
      <c r="U34" s="152"/>
      <c r="V34" s="152"/>
      <c r="W34" s="252" t="s">
        <v>160</v>
      </c>
      <c r="X34" s="152"/>
      <c r="Y34" s="152"/>
    </row>
    <row r="35" spans="1:25" ht="19.5" customHeight="1">
      <c r="A35" s="161">
        <v>2</v>
      </c>
      <c r="B35" s="155"/>
      <c r="C35" s="253" t="s">
        <v>123</v>
      </c>
      <c r="D35" s="254"/>
      <c r="E35" s="253" t="s">
        <v>124</v>
      </c>
      <c r="F35" s="255"/>
      <c r="G35" s="254"/>
      <c r="H35" s="168">
        <f>G25+E25</f>
        <v>0</v>
      </c>
      <c r="I35" s="170"/>
      <c r="J35" s="152"/>
      <c r="K35" s="208"/>
      <c r="L35" s="209"/>
      <c r="M35" s="208"/>
      <c r="N35" s="209"/>
      <c r="O35" s="208"/>
      <c r="P35" s="210"/>
      <c r="Q35" s="209"/>
      <c r="R35" s="152"/>
      <c r="S35" s="152"/>
      <c r="T35" s="152"/>
      <c r="U35" s="152"/>
      <c r="V35" s="256"/>
      <c r="W35" s="257" t="s">
        <v>153</v>
      </c>
      <c r="X35" s="256"/>
      <c r="Y35" s="152"/>
    </row>
    <row r="36" spans="1:25" ht="10.5" customHeight="1">
      <c r="A36" s="247">
        <v>3</v>
      </c>
      <c r="B36" s="215"/>
      <c r="C36" s="258" t="s">
        <v>125</v>
      </c>
      <c r="D36" s="259"/>
      <c r="E36" s="258" t="s">
        <v>126</v>
      </c>
      <c r="F36" s="260"/>
      <c r="G36" s="259"/>
      <c r="H36" s="248">
        <f>ROUND(H35*0.6,2)</f>
        <v>0</v>
      </c>
      <c r="I36" s="249"/>
      <c r="J36" s="152"/>
      <c r="K36" s="158" t="s">
        <v>130</v>
      </c>
      <c r="L36" s="155"/>
      <c r="M36" s="158" t="s">
        <v>131</v>
      </c>
      <c r="N36" s="155"/>
      <c r="O36" s="158" t="s">
        <v>132</v>
      </c>
      <c r="P36" s="154"/>
      <c r="Q36" s="155"/>
      <c r="R36" s="152"/>
      <c r="S36" s="152"/>
      <c r="T36" s="152"/>
      <c r="U36" s="152"/>
      <c r="V36" s="256"/>
      <c r="W36" s="256"/>
      <c r="X36" s="256"/>
      <c r="Y36" s="152"/>
    </row>
    <row r="37" spans="1:25" ht="9" customHeight="1">
      <c r="A37" s="217"/>
      <c r="B37" s="218"/>
      <c r="C37" s="261"/>
      <c r="D37" s="262"/>
      <c r="E37" s="261"/>
      <c r="F37" s="263"/>
      <c r="G37" s="262"/>
      <c r="H37" s="250"/>
      <c r="I37" s="251"/>
      <c r="J37" s="152"/>
      <c r="K37" s="221">
        <v>0</v>
      </c>
      <c r="L37" s="222"/>
      <c r="M37" s="221" t="s">
        <v>133</v>
      </c>
      <c r="N37" s="222"/>
      <c r="O37" s="221">
        <v>0</v>
      </c>
      <c r="P37" s="223"/>
      <c r="Q37" s="222"/>
      <c r="R37" s="152"/>
      <c r="S37" s="152"/>
      <c r="T37" s="152"/>
      <c r="U37" s="152"/>
      <c r="V37" s="256"/>
      <c r="W37" s="256"/>
      <c r="X37" s="256"/>
      <c r="Y37" s="152"/>
    </row>
    <row r="38" spans="1:25" ht="7.5" customHeight="1">
      <c r="A38" s="202" t="s">
        <v>120</v>
      </c>
      <c r="B38" s="203"/>
      <c r="C38" s="258" t="s">
        <v>127</v>
      </c>
      <c r="D38" s="259"/>
      <c r="E38" s="258" t="s">
        <v>128</v>
      </c>
      <c r="F38" s="260"/>
      <c r="G38" s="259"/>
      <c r="H38" s="264">
        <f>H33+H36</f>
        <v>1</v>
      </c>
      <c r="I38" s="265"/>
      <c r="J38" s="152"/>
      <c r="K38" s="236"/>
      <c r="L38" s="237"/>
      <c r="M38" s="236"/>
      <c r="N38" s="237"/>
      <c r="O38" s="236"/>
      <c r="P38" s="238"/>
      <c r="Q38" s="237"/>
      <c r="R38" s="152"/>
      <c r="S38" s="152"/>
      <c r="T38" s="152"/>
      <c r="U38" s="152"/>
      <c r="V38" s="152"/>
      <c r="W38" s="152"/>
      <c r="X38" s="152"/>
      <c r="Y38" s="152"/>
    </row>
    <row r="39" spans="1:25" ht="12" customHeight="1">
      <c r="A39" s="208"/>
      <c r="B39" s="209"/>
      <c r="C39" s="261"/>
      <c r="D39" s="262"/>
      <c r="E39" s="261"/>
      <c r="F39" s="263"/>
      <c r="G39" s="262"/>
      <c r="H39" s="180"/>
      <c r="I39" s="182"/>
      <c r="J39" s="152"/>
      <c r="K39" s="221">
        <v>1</v>
      </c>
      <c r="L39" s="222"/>
      <c r="M39" s="221" t="s">
        <v>134</v>
      </c>
      <c r="N39" s="222"/>
      <c r="O39" s="221">
        <v>10</v>
      </c>
      <c r="P39" s="223"/>
      <c r="Q39" s="222"/>
      <c r="R39" s="152"/>
      <c r="S39" s="152"/>
      <c r="T39" s="152"/>
      <c r="U39" s="152"/>
      <c r="V39" s="152"/>
      <c r="W39" s="152"/>
      <c r="X39" s="152"/>
      <c r="Y39" s="152"/>
    </row>
    <row r="40" spans="1:25" ht="4.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236"/>
      <c r="L40" s="237"/>
      <c r="M40" s="236"/>
      <c r="N40" s="237"/>
      <c r="O40" s="236"/>
      <c r="P40" s="238"/>
      <c r="Q40" s="237"/>
      <c r="R40" s="152"/>
      <c r="S40" s="152"/>
      <c r="T40" s="152"/>
      <c r="U40" s="152"/>
      <c r="V40" s="152"/>
      <c r="W40" s="152"/>
      <c r="X40" s="152"/>
      <c r="Y40" s="152"/>
    </row>
    <row r="41" spans="1:25" ht="16.5" customHeight="1">
      <c r="A41" s="266" t="s">
        <v>151</v>
      </c>
      <c r="B41" s="266"/>
      <c r="C41" s="266"/>
      <c r="D41" s="266"/>
      <c r="E41" s="266"/>
      <c r="F41" s="266"/>
      <c r="G41" s="266"/>
      <c r="H41" s="266"/>
      <c r="I41" s="266"/>
      <c r="J41" s="152"/>
      <c r="K41" s="163">
        <v>2</v>
      </c>
      <c r="L41" s="165"/>
      <c r="M41" s="163" t="s">
        <v>134</v>
      </c>
      <c r="N41" s="165"/>
      <c r="O41" s="163">
        <v>20</v>
      </c>
      <c r="P41" s="164"/>
      <c r="Q41" s="165"/>
      <c r="R41" s="152"/>
      <c r="S41" s="152"/>
      <c r="T41" s="152"/>
      <c r="U41" s="152"/>
      <c r="V41" s="152"/>
      <c r="W41" s="152"/>
      <c r="X41" s="152"/>
      <c r="Y41" s="152"/>
    </row>
    <row r="42" spans="1:25" ht="16.5" customHeight="1">
      <c r="A42" s="243" t="s">
        <v>152</v>
      </c>
      <c r="B42" s="243"/>
      <c r="C42" s="243"/>
      <c r="D42" s="243"/>
      <c r="E42" s="243"/>
      <c r="F42" s="243"/>
      <c r="G42" s="243"/>
      <c r="H42" s="243"/>
      <c r="I42" s="243"/>
      <c r="J42" s="152"/>
      <c r="K42" s="163">
        <v>3</v>
      </c>
      <c r="L42" s="165"/>
      <c r="M42" s="163" t="s">
        <v>134</v>
      </c>
      <c r="N42" s="165"/>
      <c r="O42" s="163">
        <v>30</v>
      </c>
      <c r="P42" s="164"/>
      <c r="Q42" s="165"/>
      <c r="R42" s="152"/>
      <c r="S42" s="152"/>
      <c r="T42" s="152"/>
      <c r="U42" s="152"/>
      <c r="V42" s="152"/>
      <c r="W42" s="152"/>
      <c r="X42" s="152"/>
      <c r="Y42" s="152"/>
    </row>
    <row r="43" spans="1:25" ht="6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221">
        <v>4</v>
      </c>
      <c r="L43" s="222"/>
      <c r="M43" s="221" t="s">
        <v>134</v>
      </c>
      <c r="N43" s="222"/>
      <c r="O43" s="221">
        <v>40</v>
      </c>
      <c r="P43" s="223"/>
      <c r="Q43" s="222"/>
      <c r="R43" s="152"/>
      <c r="S43" s="152"/>
      <c r="T43" s="152"/>
      <c r="U43" s="152"/>
      <c r="V43" s="152"/>
      <c r="W43" s="152"/>
      <c r="X43" s="152"/>
      <c r="Y43" s="152"/>
    </row>
    <row r="44" spans="1:25" ht="9.75" customHeight="1">
      <c r="A44" s="247" t="s">
        <v>33</v>
      </c>
      <c r="B44" s="216"/>
      <c r="C44" s="216"/>
      <c r="D44" s="215"/>
      <c r="E44" s="247" t="s">
        <v>34</v>
      </c>
      <c r="F44" s="216"/>
      <c r="G44" s="215"/>
      <c r="H44" s="247" t="s">
        <v>116</v>
      </c>
      <c r="I44" s="215"/>
      <c r="J44" s="152"/>
      <c r="K44" s="236"/>
      <c r="L44" s="237"/>
      <c r="M44" s="236"/>
      <c r="N44" s="237"/>
      <c r="O44" s="236"/>
      <c r="P44" s="238"/>
      <c r="Q44" s="237"/>
      <c r="R44" s="152"/>
      <c r="S44" s="152"/>
      <c r="T44" s="152"/>
      <c r="U44" s="152"/>
      <c r="V44" s="152"/>
      <c r="W44" s="152"/>
      <c r="X44" s="152"/>
      <c r="Y44" s="152"/>
    </row>
    <row r="45" spans="1:25" ht="7.5" customHeight="1">
      <c r="A45" s="217"/>
      <c r="B45" s="219"/>
      <c r="C45" s="219"/>
      <c r="D45" s="218"/>
      <c r="E45" s="217"/>
      <c r="F45" s="219"/>
      <c r="G45" s="218"/>
      <c r="H45" s="217"/>
      <c r="I45" s="218"/>
      <c r="J45" s="152"/>
      <c r="K45" s="221">
        <v>5</v>
      </c>
      <c r="L45" s="222"/>
      <c r="M45" s="221" t="s">
        <v>134</v>
      </c>
      <c r="N45" s="222"/>
      <c r="O45" s="221">
        <v>50</v>
      </c>
      <c r="P45" s="223"/>
      <c r="Q45" s="222"/>
      <c r="R45" s="152"/>
      <c r="S45" s="152"/>
      <c r="T45" s="152"/>
      <c r="U45" s="152"/>
      <c r="V45" s="152"/>
      <c r="W45" s="152"/>
      <c r="X45" s="152"/>
      <c r="Y45" s="152"/>
    </row>
    <row r="46" spans="1:25" ht="9" customHeight="1">
      <c r="A46" s="214" t="s">
        <v>135</v>
      </c>
      <c r="B46" s="216"/>
      <c r="C46" s="216"/>
      <c r="D46" s="215"/>
      <c r="E46" s="214" t="s">
        <v>136</v>
      </c>
      <c r="F46" s="216"/>
      <c r="G46" s="215"/>
      <c r="H46" s="214" t="s">
        <v>137</v>
      </c>
      <c r="I46" s="215"/>
      <c r="J46" s="152"/>
      <c r="K46" s="236"/>
      <c r="L46" s="237"/>
      <c r="M46" s="236"/>
      <c r="N46" s="237"/>
      <c r="O46" s="236"/>
      <c r="P46" s="238"/>
      <c r="Q46" s="237"/>
      <c r="R46" s="152"/>
      <c r="S46" s="152"/>
      <c r="T46" s="152"/>
      <c r="U46" s="152"/>
      <c r="V46" s="152"/>
      <c r="W46" s="152"/>
      <c r="X46" s="152"/>
      <c r="Y46" s="152"/>
    </row>
    <row r="47" spans="1:25" ht="3" customHeight="1">
      <c r="A47" s="217"/>
      <c r="B47" s="219"/>
      <c r="C47" s="219"/>
      <c r="D47" s="218"/>
      <c r="E47" s="217"/>
      <c r="F47" s="219"/>
      <c r="G47" s="218"/>
      <c r="H47" s="217"/>
      <c r="I47" s="218"/>
      <c r="J47" s="152"/>
      <c r="K47" s="152"/>
      <c r="L47" s="152"/>
      <c r="M47" s="152"/>
      <c r="N47" s="152"/>
      <c r="O47" s="152"/>
      <c r="P47" s="152"/>
      <c r="Q47" s="152"/>
      <c r="R47" s="267" t="s">
        <v>100</v>
      </c>
      <c r="S47" s="152"/>
      <c r="T47" s="152"/>
      <c r="U47" s="152"/>
      <c r="V47" s="152"/>
      <c r="W47" s="152"/>
      <c r="X47" s="152"/>
      <c r="Y47" s="152"/>
    </row>
    <row r="48" spans="1:25" ht="4.5" customHeight="1">
      <c r="A48" s="202">
        <v>1</v>
      </c>
      <c r="B48" s="203"/>
      <c r="C48" s="247" t="s">
        <v>139</v>
      </c>
      <c r="D48" s="215"/>
      <c r="E48" s="202" t="s">
        <v>124</v>
      </c>
      <c r="F48" s="204"/>
      <c r="G48" s="203"/>
      <c r="H48" s="248">
        <f>riepilogo!G32</f>
        <v>0</v>
      </c>
      <c r="I48" s="249"/>
      <c r="J48" s="152"/>
      <c r="K48" s="152"/>
      <c r="L48" s="152"/>
      <c r="M48" s="152"/>
      <c r="N48" s="152"/>
      <c r="O48" s="152"/>
      <c r="P48" s="152"/>
      <c r="Q48" s="152"/>
      <c r="R48" s="268"/>
      <c r="S48" s="152"/>
      <c r="T48" s="152"/>
      <c r="U48" s="152"/>
      <c r="V48" s="152"/>
      <c r="W48" s="152"/>
      <c r="X48" s="152"/>
      <c r="Y48" s="152"/>
    </row>
    <row r="49" spans="1:25" ht="15" customHeight="1">
      <c r="A49" s="208"/>
      <c r="B49" s="209"/>
      <c r="C49" s="217"/>
      <c r="D49" s="218"/>
      <c r="E49" s="208"/>
      <c r="F49" s="210"/>
      <c r="G49" s="209"/>
      <c r="H49" s="250"/>
      <c r="I49" s="251"/>
      <c r="J49" s="152"/>
      <c r="K49" s="152"/>
      <c r="L49" s="152"/>
      <c r="M49" s="152"/>
      <c r="N49" s="152"/>
      <c r="O49" s="152"/>
      <c r="P49" s="152"/>
      <c r="Q49" s="152"/>
      <c r="R49" s="269">
        <f>IF(M37="n",0,IF(M39="n",10,IF(M41="n",20,IF(M42="n",30,IF(M43="n",40,IF(M45="n",50))))))</f>
        <v>0</v>
      </c>
      <c r="S49" s="152"/>
      <c r="T49" s="152"/>
      <c r="U49" s="152"/>
      <c r="V49" s="152"/>
      <c r="W49" s="152"/>
      <c r="X49" s="152"/>
      <c r="Y49" s="152"/>
    </row>
    <row r="50" spans="1:25" ht="3" customHeight="1">
      <c r="A50" s="202">
        <v>2</v>
      </c>
      <c r="B50" s="203"/>
      <c r="C50" s="247" t="s">
        <v>140</v>
      </c>
      <c r="D50" s="215"/>
      <c r="E50" s="202" t="s">
        <v>141</v>
      </c>
      <c r="F50" s="204"/>
      <c r="G50" s="203"/>
      <c r="H50" s="248">
        <f>riepilogo!G33</f>
        <v>0</v>
      </c>
      <c r="I50" s="249"/>
      <c r="J50" s="152"/>
      <c r="K50" s="152"/>
      <c r="L50" s="152"/>
      <c r="M50" s="152"/>
      <c r="N50" s="152"/>
      <c r="O50" s="152"/>
      <c r="P50" s="152"/>
      <c r="Q50" s="152"/>
      <c r="R50" s="270"/>
      <c r="S50" s="152"/>
      <c r="T50" s="152"/>
      <c r="U50" s="152"/>
      <c r="V50" s="152"/>
      <c r="W50" s="152"/>
      <c r="X50" s="152"/>
      <c r="Y50" s="152"/>
    </row>
    <row r="51" spans="1:25" ht="16.5" customHeight="1">
      <c r="A51" s="208"/>
      <c r="B51" s="209"/>
      <c r="C51" s="217"/>
      <c r="D51" s="218"/>
      <c r="E51" s="208"/>
      <c r="F51" s="210"/>
      <c r="G51" s="209"/>
      <c r="H51" s="250"/>
      <c r="I51" s="251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271" t="s">
        <v>145</v>
      </c>
      <c r="U51" s="271" t="s">
        <v>146</v>
      </c>
      <c r="V51" s="152"/>
      <c r="W51" s="272" t="s">
        <v>208</v>
      </c>
      <c r="X51" s="273"/>
      <c r="Y51" s="274"/>
    </row>
    <row r="52" spans="1:25" ht="3.75" customHeight="1">
      <c r="A52" s="202">
        <v>3</v>
      </c>
      <c r="B52" s="203"/>
      <c r="C52" s="247" t="s">
        <v>142</v>
      </c>
      <c r="D52" s="215"/>
      <c r="E52" s="202" t="s">
        <v>126</v>
      </c>
      <c r="F52" s="204"/>
      <c r="G52" s="203"/>
      <c r="H52" s="248">
        <f>ROUND(H50*0.6,2)</f>
        <v>0</v>
      </c>
      <c r="I52" s="249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275"/>
      <c r="U52" s="275"/>
      <c r="V52" s="152"/>
      <c r="W52" s="276"/>
      <c r="X52" s="277"/>
      <c r="Y52" s="278"/>
    </row>
    <row r="53" spans="1:25" ht="10.5" customHeight="1">
      <c r="A53" s="279"/>
      <c r="B53" s="280"/>
      <c r="C53" s="281"/>
      <c r="D53" s="282"/>
      <c r="E53" s="279"/>
      <c r="F53" s="283"/>
      <c r="G53" s="280"/>
      <c r="H53" s="284"/>
      <c r="I53" s="285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286" t="s">
        <v>147</v>
      </c>
      <c r="U53" s="286" t="s">
        <v>148</v>
      </c>
      <c r="V53" s="152"/>
      <c r="W53" s="276"/>
      <c r="X53" s="277"/>
      <c r="Y53" s="278"/>
    </row>
    <row r="54" spans="1:25" ht="4.5" customHeight="1">
      <c r="A54" s="208"/>
      <c r="B54" s="209"/>
      <c r="C54" s="217"/>
      <c r="D54" s="218"/>
      <c r="E54" s="208"/>
      <c r="F54" s="210"/>
      <c r="G54" s="209"/>
      <c r="H54" s="250"/>
      <c r="I54" s="251"/>
      <c r="J54" s="152"/>
      <c r="K54" s="152"/>
      <c r="L54" s="152"/>
      <c r="M54" s="152"/>
      <c r="N54" s="152"/>
      <c r="O54" s="287" t="s">
        <v>150</v>
      </c>
      <c r="P54" s="287"/>
      <c r="Q54" s="288"/>
      <c r="R54" s="289" t="s">
        <v>99</v>
      </c>
      <c r="S54" s="152"/>
      <c r="T54" s="290"/>
      <c r="U54" s="267" t="s">
        <v>149</v>
      </c>
      <c r="V54" s="152"/>
      <c r="W54" s="276"/>
      <c r="X54" s="277"/>
      <c r="Y54" s="278"/>
    </row>
    <row r="55" spans="1:25" ht="3" customHeight="1">
      <c r="A55" s="202" t="s">
        <v>138</v>
      </c>
      <c r="B55" s="203"/>
      <c r="C55" s="247" t="s">
        <v>143</v>
      </c>
      <c r="D55" s="215"/>
      <c r="E55" s="202" t="s">
        <v>144</v>
      </c>
      <c r="F55" s="204"/>
      <c r="G55" s="203"/>
      <c r="H55" s="264">
        <f>H50+H52</f>
        <v>0</v>
      </c>
      <c r="I55" s="265"/>
      <c r="J55" s="152"/>
      <c r="K55" s="152"/>
      <c r="L55" s="152"/>
      <c r="M55" s="152"/>
      <c r="N55" s="152"/>
      <c r="O55" s="287"/>
      <c r="P55" s="287"/>
      <c r="Q55" s="288"/>
      <c r="R55" s="291"/>
      <c r="S55" s="152"/>
      <c r="T55" s="292"/>
      <c r="U55" s="268"/>
      <c r="V55" s="152"/>
      <c r="W55" s="276"/>
      <c r="X55" s="277"/>
      <c r="Y55" s="278"/>
    </row>
    <row r="56" spans="1:25" ht="18" customHeight="1">
      <c r="A56" s="208"/>
      <c r="B56" s="209"/>
      <c r="C56" s="217"/>
      <c r="D56" s="218"/>
      <c r="E56" s="208"/>
      <c r="F56" s="210"/>
      <c r="G56" s="209"/>
      <c r="H56" s="180"/>
      <c r="I56" s="182"/>
      <c r="J56" s="152"/>
      <c r="K56" s="152"/>
      <c r="L56" s="152"/>
      <c r="M56" s="152"/>
      <c r="N56" s="152"/>
      <c r="O56" s="287"/>
      <c r="P56" s="287"/>
      <c r="Q56" s="288"/>
      <c r="R56" s="183">
        <f>SUM(R10,R29,R49)</f>
        <v>0</v>
      </c>
      <c r="S56" s="152"/>
      <c r="T56" s="293" t="str">
        <f>IF(R56&gt;40,W56,IF(R56&gt;15,X56,Y56))</f>
        <v>I</v>
      </c>
      <c r="U56" s="293">
        <f>IF(R56&gt;40,W57,IF(R56&gt;15,X57,Y57))</f>
        <v>0</v>
      </c>
      <c r="V56" s="152"/>
      <c r="W56" s="294" t="b">
        <f>IF(R56&gt;50,"XI",IF(R56&gt;45,"X",IF(R56&gt;40,"IX")))</f>
        <v>0</v>
      </c>
      <c r="X56" s="295" t="b">
        <f>IF(R56&gt;40,"FALSO",IF(R56&gt;35,"VIII",IF(R56&gt;30,"VII",IF(R56&gt;25,"VI",IF(R56&gt;20,"V",IF(R56&gt;15,"IV"))))))</f>
        <v>0</v>
      </c>
      <c r="Y56" s="296" t="str">
        <f>IF(R56&gt;15,"FALSO",IF(R56&gt;10,"III",IF(R56&gt;5,"II","I")))</f>
        <v>I</v>
      </c>
    </row>
    <row r="57" spans="1:25" ht="24.75" customHeight="1">
      <c r="A57" s="246" t="s">
        <v>101</v>
      </c>
      <c r="B57" s="297" t="s">
        <v>156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298"/>
      <c r="N57" s="298"/>
      <c r="O57" s="299" t="s">
        <v>155</v>
      </c>
      <c r="P57" s="152"/>
      <c r="Q57" s="300">
        <v>167</v>
      </c>
      <c r="R57" s="300"/>
      <c r="S57" s="300"/>
      <c r="T57" s="300"/>
      <c r="U57" s="10" t="s">
        <v>248</v>
      </c>
      <c r="V57" s="152"/>
      <c r="W57" s="301" t="b">
        <f>IF(R56&gt;50,50,IF(R56&gt;45,45,IF(R56&gt;40,40)))</f>
        <v>0</v>
      </c>
      <c r="X57" s="302" t="b">
        <f>IF(R56&gt;40,"FALSO",IF(R56&gt;35,35,IF(R56&gt;30,30,IF(R56&gt;25,25,IF(R56&gt;20,20,IF(R56&gt;15,15))))))</f>
        <v>0</v>
      </c>
      <c r="Y57" s="303">
        <f>IF(R56&gt;15,"FALSO",IF(R56&gt;10,10,IF(R56&gt;5,5,0)))</f>
        <v>0</v>
      </c>
    </row>
    <row r="58" spans="1:25" ht="19.5" customHeight="1">
      <c r="A58" s="246" t="s">
        <v>102</v>
      </c>
      <c r="B58" s="151" t="s">
        <v>157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304" t="s">
        <v>155</v>
      </c>
      <c r="P58" s="152"/>
      <c r="Q58" s="300">
        <f>Q57*0.85</f>
        <v>141.95</v>
      </c>
      <c r="R58" s="300"/>
      <c r="S58" s="300"/>
      <c r="T58" s="300"/>
      <c r="U58" s="10" t="s">
        <v>248</v>
      </c>
      <c r="V58" s="152"/>
      <c r="W58" s="152"/>
      <c r="X58" s="152"/>
      <c r="Y58" s="152"/>
    </row>
    <row r="59" spans="1:25" ht="4.5" customHeight="1">
      <c r="A59" s="151"/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</row>
    <row r="60" spans="1:25" ht="15.75" customHeight="1">
      <c r="A60" s="246" t="s">
        <v>103</v>
      </c>
      <c r="B60" s="151" t="s">
        <v>158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304" t="s">
        <v>155</v>
      </c>
      <c r="P60" s="305"/>
      <c r="Q60" s="306">
        <f>Q58*(1+U56/100)</f>
        <v>141.95</v>
      </c>
      <c r="R60" s="306"/>
      <c r="S60" s="306"/>
      <c r="T60" s="306"/>
      <c r="U60" s="114" t="s">
        <v>248</v>
      </c>
      <c r="V60" s="152"/>
      <c r="W60" s="152"/>
      <c r="X60" s="152"/>
      <c r="Y60" s="152"/>
    </row>
    <row r="61" spans="1:25" ht="4.5" customHeight="1">
      <c r="A61" s="151"/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307"/>
      <c r="Q61" s="308"/>
      <c r="R61" s="308"/>
      <c r="S61" s="308"/>
      <c r="T61" s="308"/>
      <c r="U61" s="309"/>
      <c r="V61" s="152"/>
      <c r="W61" s="152"/>
      <c r="X61" s="152"/>
      <c r="Y61" s="152"/>
    </row>
    <row r="62" spans="1:25" ht="4.5" customHeight="1">
      <c r="A62" s="151"/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</row>
    <row r="63" spans="1:25" ht="15.75" customHeight="1">
      <c r="A63" s="246" t="s">
        <v>104</v>
      </c>
      <c r="B63" s="151" t="s">
        <v>159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304" t="s">
        <v>155</v>
      </c>
      <c r="P63" s="305"/>
      <c r="Q63" s="306">
        <f>(H38+H55)*Q60</f>
        <v>141.95</v>
      </c>
      <c r="R63" s="306"/>
      <c r="S63" s="306"/>
      <c r="T63" s="306"/>
      <c r="U63" s="114" t="s">
        <v>226</v>
      </c>
      <c r="V63" s="152"/>
      <c r="W63" s="152"/>
      <c r="X63" s="152"/>
      <c r="Y63" s="152"/>
    </row>
    <row r="64" spans="1:25" ht="4.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307"/>
      <c r="Q64" s="308"/>
      <c r="R64" s="308"/>
      <c r="S64" s="308"/>
      <c r="T64" s="308"/>
      <c r="U64" s="309"/>
      <c r="V64" s="152"/>
      <c r="W64" s="152"/>
      <c r="X64" s="152"/>
      <c r="Y64" s="152"/>
    </row>
    <row r="65" spans="1:25" ht="49.5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</row>
    <row r="66" spans="1:25" ht="9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</row>
    <row r="67" spans="1:25" ht="9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</row>
    <row r="68" spans="1:25" ht="9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</row>
    <row r="69" spans="1:25" ht="9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</row>
    <row r="70" spans="1:25" ht="9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</row>
    <row r="71" spans="1:25" ht="9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</row>
    <row r="72" spans="1:25" ht="9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</row>
    <row r="73" spans="1:25" ht="9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</row>
    <row r="74" spans="1:25" ht="9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</row>
    <row r="75" spans="1:25" ht="9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</row>
    <row r="76" spans="1:25" ht="9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</row>
    <row r="77" spans="1:25" ht="9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</row>
    <row r="78" spans="1:25" ht="9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</row>
    <row r="79" spans="1:25" ht="9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</row>
    <row r="80" spans="1:25" ht="9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</row>
    <row r="81" spans="1:25" ht="9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</row>
  </sheetData>
  <sheetProtection/>
  <mergeCells count="167">
    <mergeCell ref="W51:Y51"/>
    <mergeCell ref="W3:W5"/>
    <mergeCell ref="Q58:T58"/>
    <mergeCell ref="Q60:T60"/>
    <mergeCell ref="U51:U52"/>
    <mergeCell ref="U54:U55"/>
    <mergeCell ref="N4:Q4"/>
    <mergeCell ref="N6:Q6"/>
    <mergeCell ref="N8:Q8"/>
    <mergeCell ref="M17:N18"/>
    <mergeCell ref="Q63:T63"/>
    <mergeCell ref="A41:I41"/>
    <mergeCell ref="A42:I42"/>
    <mergeCell ref="T51:T52"/>
    <mergeCell ref="H50:I51"/>
    <mergeCell ref="E52:G54"/>
    <mergeCell ref="H52:I54"/>
    <mergeCell ref="E55:G56"/>
    <mergeCell ref="Q57:T57"/>
    <mergeCell ref="R54:R55"/>
    <mergeCell ref="H55:I56"/>
    <mergeCell ref="O54:Q56"/>
    <mergeCell ref="E50:G51"/>
    <mergeCell ref="C50:D51"/>
    <mergeCell ref="C52:D54"/>
    <mergeCell ref="C55:D56"/>
    <mergeCell ref="A55:B56"/>
    <mergeCell ref="A52:B54"/>
    <mergeCell ref="A50:B51"/>
    <mergeCell ref="A4:C4"/>
    <mergeCell ref="A18:A19"/>
    <mergeCell ref="A20:A21"/>
    <mergeCell ref="B20:F21"/>
    <mergeCell ref="A22:A23"/>
    <mergeCell ref="B22:F23"/>
    <mergeCell ref="B18:F19"/>
    <mergeCell ref="A1:C1"/>
    <mergeCell ref="A2:C2"/>
    <mergeCell ref="A3:C3"/>
    <mergeCell ref="A16:A17"/>
    <mergeCell ref="A5:C5"/>
    <mergeCell ref="A6:C6"/>
    <mergeCell ref="A7:C7"/>
    <mergeCell ref="A8:C8"/>
    <mergeCell ref="A14:F14"/>
    <mergeCell ref="A15:F15"/>
    <mergeCell ref="F2:H2"/>
    <mergeCell ref="F3:H3"/>
    <mergeCell ref="D4:E4"/>
    <mergeCell ref="D5:E5"/>
    <mergeCell ref="D3:E3"/>
    <mergeCell ref="D2:E2"/>
    <mergeCell ref="I2:K2"/>
    <mergeCell ref="L2:M2"/>
    <mergeCell ref="N2:Q2"/>
    <mergeCell ref="N3:Q3"/>
    <mergeCell ref="I3:K3"/>
    <mergeCell ref="L3:M3"/>
    <mergeCell ref="L6:M6"/>
    <mergeCell ref="L5:M5"/>
    <mergeCell ref="N5:Q5"/>
    <mergeCell ref="F4:H4"/>
    <mergeCell ref="I4:K4"/>
    <mergeCell ref="L4:M4"/>
    <mergeCell ref="I5:K5"/>
    <mergeCell ref="I6:K6"/>
    <mergeCell ref="F5:H5"/>
    <mergeCell ref="F6:H6"/>
    <mergeCell ref="L8:M8"/>
    <mergeCell ref="F10:H10"/>
    <mergeCell ref="L7:M7"/>
    <mergeCell ref="N7:Q7"/>
    <mergeCell ref="I7:K7"/>
    <mergeCell ref="I8:K8"/>
    <mergeCell ref="F7:H7"/>
    <mergeCell ref="O17:Q18"/>
    <mergeCell ref="M19:N20"/>
    <mergeCell ref="O19:Q20"/>
    <mergeCell ref="M21:N21"/>
    <mergeCell ref="O21:Q21"/>
    <mergeCell ref="K17:L18"/>
    <mergeCell ref="K19:L20"/>
    <mergeCell ref="K21:L21"/>
    <mergeCell ref="M22:N22"/>
    <mergeCell ref="O22:Q22"/>
    <mergeCell ref="B29:I29"/>
    <mergeCell ref="M23:N25"/>
    <mergeCell ref="O23:Q25"/>
    <mergeCell ref="M26:N27"/>
    <mergeCell ref="O26:Q27"/>
    <mergeCell ref="K22:L22"/>
    <mergeCell ref="K23:L25"/>
    <mergeCell ref="K26:L27"/>
    <mergeCell ref="A12:C12"/>
    <mergeCell ref="F8:H8"/>
    <mergeCell ref="G22:I23"/>
    <mergeCell ref="G25:I26"/>
    <mergeCell ref="G16:I17"/>
    <mergeCell ref="B16:F17"/>
    <mergeCell ref="G15:I15"/>
    <mergeCell ref="G20:I21"/>
    <mergeCell ref="D7:E7"/>
    <mergeCell ref="D8:E8"/>
    <mergeCell ref="D6:E6"/>
    <mergeCell ref="H35:I35"/>
    <mergeCell ref="B25:D26"/>
    <mergeCell ref="E25:E26"/>
    <mergeCell ref="E35:G35"/>
    <mergeCell ref="B30:I30"/>
    <mergeCell ref="G14:I14"/>
    <mergeCell ref="G18:I19"/>
    <mergeCell ref="R47:R48"/>
    <mergeCell ref="E33:G34"/>
    <mergeCell ref="A31:D31"/>
    <mergeCell ref="E31:G31"/>
    <mergeCell ref="H31:I31"/>
    <mergeCell ref="H32:I32"/>
    <mergeCell ref="E32:G32"/>
    <mergeCell ref="A32:D32"/>
    <mergeCell ref="H33:I34"/>
    <mergeCell ref="E38:G39"/>
    <mergeCell ref="R49:R50"/>
    <mergeCell ref="K34:L35"/>
    <mergeCell ref="M34:N35"/>
    <mergeCell ref="O34:Q35"/>
    <mergeCell ref="M39:N40"/>
    <mergeCell ref="O39:Q40"/>
    <mergeCell ref="K41:L41"/>
    <mergeCell ref="M41:N41"/>
    <mergeCell ref="O41:Q41"/>
    <mergeCell ref="M42:N42"/>
    <mergeCell ref="E36:G37"/>
    <mergeCell ref="M36:N36"/>
    <mergeCell ref="O36:Q36"/>
    <mergeCell ref="K37:L38"/>
    <mergeCell ref="M37:N38"/>
    <mergeCell ref="O37:Q38"/>
    <mergeCell ref="H38:I39"/>
    <mergeCell ref="K36:L36"/>
    <mergeCell ref="K39:L40"/>
    <mergeCell ref="H36:I37"/>
    <mergeCell ref="E48:G49"/>
    <mergeCell ref="M45:N46"/>
    <mergeCell ref="K45:L46"/>
    <mergeCell ref="K42:L42"/>
    <mergeCell ref="O42:Q42"/>
    <mergeCell ref="K43:L44"/>
    <mergeCell ref="M43:N44"/>
    <mergeCell ref="O43:Q44"/>
    <mergeCell ref="A44:D45"/>
    <mergeCell ref="A46:D47"/>
    <mergeCell ref="A48:B49"/>
    <mergeCell ref="C48:D49"/>
    <mergeCell ref="O45:Q46"/>
    <mergeCell ref="H48:I49"/>
    <mergeCell ref="H44:I45"/>
    <mergeCell ref="E44:G45"/>
    <mergeCell ref="E46:G47"/>
    <mergeCell ref="H46:I47"/>
    <mergeCell ref="C36:D37"/>
    <mergeCell ref="C38:D39"/>
    <mergeCell ref="A33:B34"/>
    <mergeCell ref="A35:B35"/>
    <mergeCell ref="A36:B37"/>
    <mergeCell ref="A38:B39"/>
    <mergeCell ref="C33:D34"/>
    <mergeCell ref="C35:D35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145" zoomScaleNormal="145" zoomScalePageLayoutView="0" workbookViewId="0" topLeftCell="A1">
      <selection activeCell="L64" sqref="L63:L64"/>
    </sheetView>
  </sheetViews>
  <sheetFormatPr defaultColWidth="9.33203125" defaultRowHeight="12.75"/>
  <cols>
    <col min="1" max="1" width="6.83203125" style="7" customWidth="1"/>
    <col min="2" max="2" width="3.83203125" style="7" customWidth="1"/>
    <col min="3" max="3" width="39.83203125" style="7" customWidth="1"/>
    <col min="4" max="5" width="3.83203125" style="7" customWidth="1"/>
    <col min="6" max="6" width="11.83203125" style="7" customWidth="1"/>
    <col min="7" max="7" width="1.83203125" style="7" customWidth="1"/>
    <col min="8" max="8" width="3.83203125" style="7" customWidth="1"/>
    <col min="9" max="10" width="2.33203125" style="7" customWidth="1"/>
    <col min="11" max="12" width="6.83203125" style="7" customWidth="1"/>
    <col min="13" max="13" width="3.83203125" style="7" customWidth="1"/>
    <col min="14" max="14" width="2.83203125" style="7" customWidth="1"/>
    <col min="15" max="16384" width="9.33203125" style="7" customWidth="1"/>
  </cols>
  <sheetData>
    <row r="1" spans="1:20" ht="13.5" customHeight="1">
      <c r="A1" s="151"/>
      <c r="B1" s="221" t="s">
        <v>161</v>
      </c>
      <c r="C1" s="223"/>
      <c r="D1" s="222"/>
      <c r="E1" s="310" t="s">
        <v>163</v>
      </c>
      <c r="F1" s="311"/>
      <c r="G1" s="311"/>
      <c r="H1" s="223" t="s">
        <v>164</v>
      </c>
      <c r="I1" s="223"/>
      <c r="J1" s="223"/>
      <c r="K1" s="312" t="s">
        <v>165</v>
      </c>
      <c r="L1" s="312"/>
      <c r="M1" s="313"/>
      <c r="N1" s="151"/>
      <c r="O1" s="151"/>
      <c r="P1" s="314"/>
      <c r="Q1" s="151"/>
      <c r="R1" s="151"/>
      <c r="S1" s="151"/>
      <c r="T1" s="151"/>
    </row>
    <row r="2" spans="1:20" ht="13.5" customHeight="1">
      <c r="A2" s="151"/>
      <c r="B2" s="226"/>
      <c r="C2" s="228"/>
      <c r="D2" s="227"/>
      <c r="E2" s="315"/>
      <c r="F2" s="316"/>
      <c r="G2" s="316"/>
      <c r="H2" s="238"/>
      <c r="I2" s="238"/>
      <c r="J2" s="238"/>
      <c r="K2" s="317"/>
      <c r="L2" s="317"/>
      <c r="M2" s="318"/>
      <c r="N2" s="151"/>
      <c r="O2" s="151"/>
      <c r="P2" s="151"/>
      <c r="Q2" s="151"/>
      <c r="R2" s="151"/>
      <c r="S2" s="151"/>
      <c r="T2" s="151"/>
    </row>
    <row r="3" spans="1:20" ht="13.5" customHeight="1">
      <c r="A3" s="151"/>
      <c r="B3" s="236"/>
      <c r="C3" s="238"/>
      <c r="D3" s="237"/>
      <c r="E3" s="163" t="s">
        <v>166</v>
      </c>
      <c r="F3" s="164"/>
      <c r="G3" s="164"/>
      <c r="H3" s="165"/>
      <c r="I3" s="163" t="s">
        <v>167</v>
      </c>
      <c r="J3" s="164"/>
      <c r="K3" s="164"/>
      <c r="L3" s="164"/>
      <c r="M3" s="165"/>
      <c r="N3" s="151"/>
      <c r="O3" s="151"/>
      <c r="P3" s="319" t="s">
        <v>221</v>
      </c>
      <c r="Q3" s="320" t="s">
        <v>225</v>
      </c>
      <c r="R3" s="151"/>
      <c r="S3" s="151"/>
      <c r="T3" s="151"/>
    </row>
    <row r="4" spans="1:20" ht="21.75" customHeight="1">
      <c r="A4" s="151"/>
      <c r="B4" s="321"/>
      <c r="C4" s="10" t="s">
        <v>162</v>
      </c>
      <c r="D4" s="322"/>
      <c r="E4" s="321"/>
      <c r="F4" s="323">
        <f>IF(H1="più",7,6)</f>
        <v>6</v>
      </c>
      <c r="G4" s="323"/>
      <c r="H4" s="324"/>
      <c r="I4" s="322"/>
      <c r="J4" s="322"/>
      <c r="K4" s="323">
        <f>IF(H1="più",5,5)</f>
        <v>5</v>
      </c>
      <c r="L4" s="323"/>
      <c r="M4" s="324"/>
      <c r="N4" s="151"/>
      <c r="O4" s="151"/>
      <c r="P4" s="325"/>
      <c r="Q4" s="151"/>
      <c r="R4" s="151"/>
      <c r="S4" s="151"/>
      <c r="T4" s="151"/>
    </row>
    <row r="5" spans="1:20" ht="9.75" customHeight="1">
      <c r="A5" s="151"/>
      <c r="B5" s="326"/>
      <c r="C5" s="10" t="s">
        <v>173</v>
      </c>
      <c r="D5" s="322" t="s">
        <v>174</v>
      </c>
      <c r="E5" s="326"/>
      <c r="F5" s="327"/>
      <c r="G5" s="327"/>
      <c r="H5" s="328" t="s">
        <v>168</v>
      </c>
      <c r="I5" s="329"/>
      <c r="J5" s="322"/>
      <c r="K5" s="327"/>
      <c r="L5" s="327"/>
      <c r="M5" s="328" t="s">
        <v>168</v>
      </c>
      <c r="N5" s="151"/>
      <c r="O5" s="151"/>
      <c r="P5" s="330" t="s">
        <v>223</v>
      </c>
      <c r="Q5" s="331" t="s">
        <v>222</v>
      </c>
      <c r="R5" s="332"/>
      <c r="S5" s="151"/>
      <c r="T5" s="151"/>
    </row>
    <row r="6" spans="1:20" ht="24" customHeight="1">
      <c r="A6" s="151"/>
      <c r="B6" s="326"/>
      <c r="C6" s="10" t="s">
        <v>175</v>
      </c>
      <c r="D6" s="322" t="s">
        <v>174</v>
      </c>
      <c r="E6" s="326"/>
      <c r="F6" s="333">
        <f>IF(H1="più",7,6)</f>
        <v>6</v>
      </c>
      <c r="G6" s="333"/>
      <c r="H6" s="328" t="s">
        <v>168</v>
      </c>
      <c r="I6" s="329"/>
      <c r="J6" s="322"/>
      <c r="K6" s="333">
        <f>IF(H1="più",5,5)</f>
        <v>5</v>
      </c>
      <c r="L6" s="333"/>
      <c r="M6" s="328" t="s">
        <v>168</v>
      </c>
      <c r="N6" s="151"/>
      <c r="O6" s="151"/>
      <c r="P6" s="334" t="str">
        <f>'mod.285-2'!T56</f>
        <v>I</v>
      </c>
      <c r="Q6" s="335">
        <f>'mod.285-2'!R56</f>
        <v>0</v>
      </c>
      <c r="R6" s="336"/>
      <c r="S6" s="151"/>
      <c r="T6" s="151"/>
    </row>
    <row r="7" spans="1:20" ht="24" customHeight="1">
      <c r="A7" s="151"/>
      <c r="B7" s="326"/>
      <c r="C7" s="10" t="s">
        <v>176</v>
      </c>
      <c r="D7" s="322" t="s">
        <v>174</v>
      </c>
      <c r="E7" s="326"/>
      <c r="F7" s="327">
        <f>IF(H1="più",10,8)</f>
        <v>8</v>
      </c>
      <c r="G7" s="327"/>
      <c r="H7" s="328" t="s">
        <v>168</v>
      </c>
      <c r="I7" s="329"/>
      <c r="J7" s="322"/>
      <c r="K7" s="327">
        <f>IF(H1="più",6,6)</f>
        <v>6</v>
      </c>
      <c r="L7" s="327"/>
      <c r="M7" s="328" t="s">
        <v>168</v>
      </c>
      <c r="N7" s="151"/>
      <c r="O7" s="151"/>
      <c r="P7" s="337" t="str">
        <f>IF(Q6&gt;40,"c",IF(Q6&gt;15,"b","a"))</f>
        <v>a</v>
      </c>
      <c r="Q7" s="338" t="s">
        <v>224</v>
      </c>
      <c r="R7" s="339"/>
      <c r="S7" s="151"/>
      <c r="T7" s="151"/>
    </row>
    <row r="8" spans="1:20" ht="24" customHeight="1">
      <c r="A8" s="151"/>
      <c r="B8" s="326"/>
      <c r="C8" s="10" t="s">
        <v>177</v>
      </c>
      <c r="D8" s="322" t="s">
        <v>174</v>
      </c>
      <c r="E8" s="326"/>
      <c r="F8" s="333">
        <f>IF(H1="più",20,18)</f>
        <v>18</v>
      </c>
      <c r="G8" s="333"/>
      <c r="H8" s="328" t="s">
        <v>168</v>
      </c>
      <c r="I8" s="329"/>
      <c r="J8" s="322"/>
      <c r="K8" s="333">
        <f>IF(H1="più",15,10)</f>
        <v>10</v>
      </c>
      <c r="L8" s="333"/>
      <c r="M8" s="328" t="s">
        <v>168</v>
      </c>
      <c r="N8" s="151"/>
      <c r="O8" s="151"/>
      <c r="P8" s="340" t="s">
        <v>225</v>
      </c>
      <c r="Q8" s="341"/>
      <c r="R8" s="342"/>
      <c r="S8" s="151"/>
      <c r="T8" s="151"/>
    </row>
    <row r="9" spans="1:20" ht="15" customHeight="1">
      <c r="A9" s="151"/>
      <c r="B9" s="326"/>
      <c r="C9" s="151"/>
      <c r="D9" s="322"/>
      <c r="E9" s="326"/>
      <c r="F9" s="322"/>
      <c r="G9" s="151"/>
      <c r="H9" s="324"/>
      <c r="I9" s="322"/>
      <c r="J9" s="322"/>
      <c r="K9" s="322"/>
      <c r="L9" s="151"/>
      <c r="M9" s="324"/>
      <c r="N9" s="151"/>
      <c r="O9" s="151"/>
      <c r="P9" s="151"/>
      <c r="Q9" s="151"/>
      <c r="R9" s="151"/>
      <c r="S9" s="151"/>
      <c r="T9" s="151"/>
    </row>
    <row r="10" spans="1:20" ht="39.75" customHeight="1">
      <c r="A10" s="325" t="s">
        <v>169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ht="21.75" customHeight="1">
      <c r="A11" s="343" t="s">
        <v>170</v>
      </c>
      <c r="B11" s="344"/>
      <c r="C11" s="10"/>
      <c r="D11" s="10"/>
      <c r="E11" s="10"/>
      <c r="F11" s="10"/>
      <c r="G11" s="10"/>
      <c r="H11" s="10"/>
      <c r="I11" s="10"/>
      <c r="J11" s="10"/>
      <c r="K11" s="104" t="s">
        <v>226</v>
      </c>
      <c r="L11" s="300">
        <f>'mod.285-2'!Q63</f>
        <v>141.95</v>
      </c>
      <c r="M11" s="300"/>
      <c r="N11" s="300"/>
      <c r="O11" s="151"/>
      <c r="P11" s="345"/>
      <c r="Q11" s="151"/>
      <c r="R11" s="151"/>
      <c r="S11" s="151"/>
      <c r="T11" s="151"/>
    </row>
    <row r="12" spans="1:20" ht="21.75" customHeight="1">
      <c r="A12" s="343" t="s">
        <v>172</v>
      </c>
      <c r="B12" s="344"/>
      <c r="C12" s="10"/>
      <c r="D12" s="10"/>
      <c r="E12" s="10"/>
      <c r="F12" s="10"/>
      <c r="G12" s="346">
        <f>IF(AND(P7="a",P3="nuovo"),F6,IF(AND(P7="a",P3="esistente"),K6,IF(AND(P7="b",P3="nuovo"),F7,IF(AND(P7="b",P3="esistente"),K7,IF(AND(P7="c",P3="nuovo"),F8,K8)))))</f>
        <v>5</v>
      </c>
      <c r="H12" s="346"/>
      <c r="I12" s="346"/>
      <c r="J12" s="10" t="s">
        <v>168</v>
      </c>
      <c r="K12" s="104"/>
      <c r="L12" s="10"/>
      <c r="M12" s="10"/>
      <c r="N12" s="10"/>
      <c r="O12" s="151"/>
      <c r="P12" s="347"/>
      <c r="Q12" s="348"/>
      <c r="R12" s="348"/>
      <c r="S12" s="151"/>
      <c r="T12" s="151"/>
    </row>
    <row r="13" spans="1:20" ht="21.75" customHeight="1">
      <c r="A13" s="343" t="s">
        <v>171</v>
      </c>
      <c r="B13" s="344"/>
      <c r="C13" s="10"/>
      <c r="D13" s="10"/>
      <c r="E13" s="10"/>
      <c r="F13" s="10"/>
      <c r="G13" s="10"/>
      <c r="H13" s="10"/>
      <c r="I13" s="10"/>
      <c r="J13" s="10"/>
      <c r="K13" s="104" t="s">
        <v>226</v>
      </c>
      <c r="L13" s="349">
        <f>L11*G12/100</f>
        <v>7.0975</v>
      </c>
      <c r="M13" s="349"/>
      <c r="N13" s="349"/>
      <c r="O13" s="151"/>
      <c r="P13" s="151"/>
      <c r="Q13" s="151"/>
      <c r="R13" s="151"/>
      <c r="S13" s="151"/>
      <c r="T13" s="151"/>
    </row>
    <row r="14" spans="1:20" ht="21.75" customHeight="1">
      <c r="A14" s="343"/>
      <c r="B14" s="344"/>
      <c r="C14" s="10"/>
      <c r="D14" s="10"/>
      <c r="E14" s="10"/>
      <c r="F14" s="10"/>
      <c r="G14" s="350"/>
      <c r="H14" s="350"/>
      <c r="I14" s="350"/>
      <c r="J14" s="10"/>
      <c r="K14" s="104"/>
      <c r="L14" s="351"/>
      <c r="M14" s="351"/>
      <c r="N14" s="351"/>
      <c r="O14" s="151"/>
      <c r="P14" s="151"/>
      <c r="Q14" s="151"/>
      <c r="R14" s="151"/>
      <c r="S14" s="151"/>
      <c r="T14" s="151"/>
    </row>
    <row r="15" spans="1:20" ht="31.5" customHeight="1">
      <c r="A15" s="325" t="s">
        <v>230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27.75" customHeight="1">
      <c r="A16" s="352" t="s">
        <v>245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151"/>
      <c r="P16" s="151"/>
      <c r="Q16" s="151"/>
      <c r="R16" s="151"/>
      <c r="S16" s="151"/>
      <c r="T16" s="151"/>
    </row>
    <row r="17" spans="1:20" ht="21" customHeight="1">
      <c r="A17" s="353" t="s">
        <v>233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151"/>
      <c r="P17" s="151"/>
      <c r="Q17" s="151"/>
      <c r="R17" s="151"/>
      <c r="S17" s="151"/>
      <c r="T17" s="151"/>
    </row>
    <row r="18" spans="1:20" ht="21" customHeight="1">
      <c r="A18" s="354" t="s">
        <v>232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151"/>
      <c r="P18" s="151"/>
      <c r="Q18" s="151"/>
      <c r="R18" s="151"/>
      <c r="S18" s="151"/>
      <c r="T18" s="151"/>
    </row>
    <row r="19" spans="1:20" ht="21" customHeight="1">
      <c r="A19" s="353" t="s">
        <v>231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151"/>
      <c r="P19" s="151"/>
      <c r="Q19" s="151"/>
      <c r="R19" s="151"/>
      <c r="S19" s="151"/>
      <c r="T19" s="151"/>
    </row>
    <row r="20" spans="1:20" ht="21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151"/>
      <c r="P20" s="151"/>
      <c r="Q20" s="151"/>
      <c r="R20" s="151"/>
      <c r="S20" s="151"/>
      <c r="T20" s="151"/>
    </row>
    <row r="21" spans="1:20" ht="21" customHeight="1">
      <c r="A21" s="353" t="s">
        <v>246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151"/>
      <c r="P21" s="151"/>
      <c r="Q21" s="151"/>
      <c r="R21" s="151"/>
      <c r="S21" s="151"/>
      <c r="T21" s="151"/>
    </row>
    <row r="22" spans="1:20" ht="21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151"/>
      <c r="P22" s="151"/>
      <c r="Q22" s="151"/>
      <c r="R22" s="151"/>
      <c r="S22" s="151"/>
      <c r="T22" s="151"/>
    </row>
    <row r="23" spans="1:20" ht="21" customHeight="1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151"/>
      <c r="P23" s="151"/>
      <c r="Q23" s="151"/>
      <c r="R23" s="151"/>
      <c r="S23" s="151"/>
      <c r="T23" s="151"/>
    </row>
    <row r="24" spans="1:20" ht="21" customHeight="1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151"/>
      <c r="P24" s="151"/>
      <c r="Q24" s="151"/>
      <c r="R24" s="151"/>
      <c r="S24" s="151"/>
      <c r="T24" s="151"/>
    </row>
    <row r="25" spans="1:20" ht="21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151"/>
      <c r="P25" s="151"/>
      <c r="Q25" s="151"/>
      <c r="R25" s="151"/>
      <c r="S25" s="151"/>
      <c r="T25" s="151"/>
    </row>
    <row r="26" spans="1:20" ht="21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151"/>
      <c r="P26" s="151"/>
      <c r="Q26" s="151"/>
      <c r="R26" s="151"/>
      <c r="S26" s="151"/>
      <c r="T26" s="151"/>
    </row>
    <row r="27" spans="1:20" ht="21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151"/>
      <c r="P27" s="151"/>
      <c r="Q27" s="151"/>
      <c r="R27" s="151"/>
      <c r="S27" s="151"/>
      <c r="T27" s="151"/>
    </row>
    <row r="28" spans="1:20" ht="21" customHeight="1">
      <c r="A28" s="352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151"/>
      <c r="P28" s="151"/>
      <c r="Q28" s="151"/>
      <c r="R28" s="151"/>
      <c r="S28" s="151"/>
      <c r="T28" s="151"/>
    </row>
    <row r="29" spans="1:20" ht="21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151"/>
      <c r="P29" s="151"/>
      <c r="Q29" s="151"/>
      <c r="R29" s="151"/>
      <c r="S29" s="151"/>
      <c r="T29" s="151"/>
    </row>
    <row r="30" spans="1:20" ht="21" customHeight="1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151"/>
      <c r="P30" s="151"/>
      <c r="Q30" s="151"/>
      <c r="R30" s="151"/>
      <c r="S30" s="151"/>
      <c r="T30" s="151"/>
    </row>
    <row r="31" spans="1:20" ht="45" customHeight="1">
      <c r="A31" s="151"/>
      <c r="B31" s="151"/>
      <c r="C31" s="151" t="s">
        <v>178</v>
      </c>
      <c r="D31" s="151"/>
      <c r="E31" s="151"/>
      <c r="F31" s="151"/>
      <c r="G31" s="151"/>
      <c r="H31" s="151"/>
      <c r="I31" s="151"/>
      <c r="J31" s="151"/>
      <c r="K31" s="151" t="s">
        <v>179</v>
      </c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20" ht="24.75" customHeight="1">
      <c r="A32" s="352"/>
      <c r="B32" s="352"/>
      <c r="C32" s="352"/>
      <c r="D32" s="151"/>
      <c r="E32" s="151"/>
      <c r="F32" s="151"/>
      <c r="G32" s="352"/>
      <c r="H32" s="352"/>
      <c r="I32" s="352"/>
      <c r="J32" s="352"/>
      <c r="K32" s="352"/>
      <c r="L32" s="352"/>
      <c r="M32" s="352"/>
      <c r="N32" s="352"/>
      <c r="O32" s="151"/>
      <c r="P32" s="151"/>
      <c r="Q32" s="151"/>
      <c r="R32" s="151"/>
      <c r="S32" s="151"/>
      <c r="T32" s="151"/>
    </row>
    <row r="33" spans="1:20" ht="24.7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9.75" customHeight="1">
      <c r="A34" s="355"/>
      <c r="B34" s="355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ht="11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ht="11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ht="11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ht="11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ht="11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20" ht="11.2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</row>
    <row r="41" spans="1:20" ht="11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1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20" ht="11.2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0" ht="11.2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</row>
    <row r="45" spans="1:20" ht="11.2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  <row r="46" spans="1:20" ht="11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</row>
    <row r="47" spans="1:20" ht="11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  <row r="48" spans="1:20" ht="11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</row>
    <row r="49" spans="1:20" ht="11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</row>
    <row r="50" spans="1:20" ht="11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</row>
    <row r="51" spans="1:20" ht="11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</row>
    <row r="52" spans="1:20" ht="11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</row>
    <row r="53" spans="1:20" ht="11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</row>
    <row r="54" spans="1:20" ht="11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</row>
  </sheetData>
  <sheetProtection/>
  <mergeCells count="37">
    <mergeCell ref="K8:L8"/>
    <mergeCell ref="F7:G7"/>
    <mergeCell ref="F6:G6"/>
    <mergeCell ref="F4:G5"/>
    <mergeCell ref="F8:G8"/>
    <mergeCell ref="K4:L5"/>
    <mergeCell ref="K6:L6"/>
    <mergeCell ref="K7:L7"/>
    <mergeCell ref="B1:D3"/>
    <mergeCell ref="I3:M3"/>
    <mergeCell ref="E3:H3"/>
    <mergeCell ref="E1:G2"/>
    <mergeCell ref="K1:M2"/>
    <mergeCell ref="H1:J2"/>
    <mergeCell ref="A16:N16"/>
    <mergeCell ref="A18:N18"/>
    <mergeCell ref="A19:N19"/>
    <mergeCell ref="L11:N11"/>
    <mergeCell ref="L13:N13"/>
    <mergeCell ref="L14:N14"/>
    <mergeCell ref="G14:I14"/>
    <mergeCell ref="A27:N27"/>
    <mergeCell ref="A20:N20"/>
    <mergeCell ref="A21:N21"/>
    <mergeCell ref="A22:N22"/>
    <mergeCell ref="A23:N23"/>
    <mergeCell ref="A17:N17"/>
    <mergeCell ref="Q7:R8"/>
    <mergeCell ref="A32:C32"/>
    <mergeCell ref="G32:N32"/>
    <mergeCell ref="G12:I12"/>
    <mergeCell ref="A28:N28"/>
    <mergeCell ref="A29:N29"/>
    <mergeCell ref="A30:N30"/>
    <mergeCell ref="A24:N24"/>
    <mergeCell ref="A25:N25"/>
    <mergeCell ref="A26:N26"/>
  </mergeCells>
  <printOptions/>
  <pageMargins left="0.7874015748031497" right="0" top="0.3937007874015748" bottom="0" header="0" footer="0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75" zoomScaleNormal="75" zoomScalePageLayoutView="0" workbookViewId="0" topLeftCell="A1">
      <selection activeCell="AB9" sqref="AB9"/>
    </sheetView>
  </sheetViews>
  <sheetFormatPr defaultColWidth="9.33203125" defaultRowHeight="12.75"/>
  <cols>
    <col min="1" max="18" width="4.83203125" style="6" customWidth="1"/>
    <col min="19" max="19" width="3.83203125" style="6" customWidth="1"/>
    <col min="20" max="20" width="2.83203125" style="6" customWidth="1"/>
    <col min="21" max="21" width="8.83203125" style="6" customWidth="1"/>
    <col min="22" max="16384" width="9.33203125" style="6" customWidth="1"/>
  </cols>
  <sheetData>
    <row r="1" spans="1:22" ht="12.75">
      <c r="A1" s="10"/>
      <c r="B1" s="304"/>
      <c r="C1" s="304"/>
      <c r="D1" s="304"/>
      <c r="E1" s="304"/>
      <c r="F1" s="304"/>
      <c r="G1" s="304"/>
      <c r="H1" s="304"/>
      <c r="I1" s="30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04" t="s">
        <v>62</v>
      </c>
      <c r="V1" s="10"/>
    </row>
    <row r="2" spans="1:22" ht="67.5" customHeight="1">
      <c r="A2" s="10"/>
      <c r="B2" s="10"/>
      <c r="C2" s="356"/>
      <c r="D2" s="10"/>
      <c r="E2" s="10"/>
      <c r="F2" s="84"/>
      <c r="G2" s="357" t="s">
        <v>0</v>
      </c>
      <c r="H2" s="358" t="s">
        <v>247</v>
      </c>
      <c r="I2" s="358"/>
      <c r="J2" s="358"/>
      <c r="K2" s="358"/>
      <c r="L2" s="358"/>
      <c r="M2" s="358"/>
      <c r="N2" s="358"/>
      <c r="O2" s="358"/>
      <c r="P2" s="358"/>
      <c r="Q2" s="358"/>
      <c r="R2" s="10"/>
      <c r="S2" s="10"/>
      <c r="T2" s="10"/>
      <c r="U2" s="10"/>
      <c r="V2" s="10"/>
    </row>
    <row r="3" spans="1:22" ht="24.75" customHeight="1">
      <c r="A3" s="10"/>
      <c r="B3" s="10"/>
      <c r="C3" s="10"/>
      <c r="D3" s="10"/>
      <c r="E3" s="10"/>
      <c r="F3" s="10"/>
      <c r="G3" s="84"/>
      <c r="H3" s="304" t="s">
        <v>63</v>
      </c>
      <c r="I3" s="333" t="s">
        <v>228</v>
      </c>
      <c r="J3" s="333"/>
      <c r="K3" s="333"/>
      <c r="L3" s="333"/>
      <c r="M3" s="333"/>
      <c r="N3" s="333"/>
      <c r="O3" s="333"/>
      <c r="P3" s="333"/>
      <c r="Q3" s="10"/>
      <c r="R3" s="10"/>
      <c r="S3" s="10"/>
      <c r="T3" s="10"/>
      <c r="U3" s="10"/>
      <c r="V3" s="10"/>
    </row>
    <row r="4" spans="1:22" ht="154.5" customHeight="1">
      <c r="A4" s="359" t="s">
        <v>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10"/>
    </row>
    <row r="5" spans="1:22" ht="5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360" t="s">
        <v>65</v>
      </c>
      <c r="L5" s="361"/>
      <c r="M5" s="358"/>
      <c r="N5" s="358"/>
      <c r="O5" s="358"/>
      <c r="P5" s="10"/>
      <c r="Q5" s="10"/>
      <c r="R5" s="10"/>
      <c r="S5" s="10"/>
      <c r="T5" s="10"/>
      <c r="U5" s="10"/>
      <c r="V5" s="10"/>
    </row>
    <row r="6" spans="1:22" ht="63" customHeight="1">
      <c r="A6" s="10" t="s">
        <v>66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10"/>
    </row>
    <row r="7" spans="1:22" ht="34.5" customHeight="1">
      <c r="A7" s="363" t="s">
        <v>67</v>
      </c>
      <c r="B7" s="363"/>
      <c r="C7" s="363"/>
      <c r="D7" s="364"/>
      <c r="E7" s="364"/>
      <c r="F7" s="364"/>
      <c r="G7" s="364"/>
      <c r="H7" s="364"/>
      <c r="I7" s="364"/>
      <c r="J7" s="364"/>
      <c r="K7" s="56" t="s">
        <v>4</v>
      </c>
      <c r="L7" s="365"/>
      <c r="M7" s="365"/>
      <c r="N7" s="365"/>
      <c r="O7" s="365"/>
      <c r="P7" s="365"/>
      <c r="Q7" s="365"/>
      <c r="R7" s="365"/>
      <c r="S7" s="365"/>
      <c r="T7" s="56" t="s">
        <v>5</v>
      </c>
      <c r="U7" s="366"/>
      <c r="V7" s="10"/>
    </row>
    <row r="8" spans="1:22" ht="84.75" customHeight="1">
      <c r="A8" s="10" t="s">
        <v>180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367"/>
      <c r="M8" s="368"/>
      <c r="N8" s="368"/>
      <c r="O8" s="368"/>
      <c r="P8" s="368"/>
      <c r="Q8" s="368"/>
      <c r="R8" s="368"/>
      <c r="S8" s="368"/>
      <c r="T8" s="368"/>
      <c r="U8" s="368"/>
      <c r="V8" s="10"/>
    </row>
    <row r="9" spans="1:22" ht="45" customHeight="1">
      <c r="A9" s="10" t="s">
        <v>181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4.75" customHeight="1">
      <c r="A10" s="363" t="s">
        <v>182</v>
      </c>
      <c r="B10" s="363"/>
      <c r="C10" s="363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10" t="s">
        <v>4</v>
      </c>
      <c r="P10" s="350"/>
      <c r="Q10" s="350"/>
      <c r="R10" s="350"/>
      <c r="S10" s="350"/>
      <c r="T10" s="350"/>
      <c r="U10" s="350"/>
      <c r="V10" s="10"/>
    </row>
    <row r="11" spans="1:22" ht="19.5" customHeight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10"/>
    </row>
    <row r="12" spans="1:22" ht="19.5" customHeight="1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10"/>
    </row>
    <row r="13" spans="1:22" ht="19.5" customHeight="1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10"/>
    </row>
    <row r="14" spans="1:22" ht="19.5" customHeight="1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10"/>
    </row>
    <row r="15" spans="1:22" ht="19.5" customHeight="1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10"/>
    </row>
    <row r="16" spans="1:22" ht="69.75" customHeight="1">
      <c r="A16" s="10"/>
      <c r="B16" s="10"/>
      <c r="C16" s="10"/>
      <c r="D16" s="10"/>
      <c r="E16" s="10"/>
      <c r="F16" s="325" t="s">
        <v>183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45" customHeight="1">
      <c r="A17" s="10" t="s">
        <v>184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0" t="s">
        <v>185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84"/>
      <c r="Q18" s="84"/>
      <c r="R18" s="84"/>
      <c r="S18" s="84"/>
      <c r="T18" s="84"/>
      <c r="U18" s="84"/>
      <c r="V18" s="10"/>
    </row>
    <row r="19" spans="1:22" ht="24.75" customHeight="1">
      <c r="A19" s="10"/>
      <c r="B19" s="10"/>
      <c r="C19" s="363" t="s">
        <v>186</v>
      </c>
      <c r="D19" s="363"/>
      <c r="E19" s="363"/>
      <c r="F19" s="10" t="s">
        <v>187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9.5" customHeight="1">
      <c r="A20" s="10"/>
      <c r="B20" s="10"/>
      <c r="C20" s="363" t="s">
        <v>188</v>
      </c>
      <c r="D20" s="363"/>
      <c r="E20" s="363"/>
      <c r="F20" s="10" t="s">
        <v>199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9.5" customHeight="1">
      <c r="A21" s="10"/>
      <c r="B21" s="10"/>
      <c r="C21" s="363" t="s">
        <v>189</v>
      </c>
      <c r="D21" s="363"/>
      <c r="E21" s="363"/>
      <c r="F21" s="10" t="s">
        <v>198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9.5" customHeight="1">
      <c r="A22" s="10"/>
      <c r="B22" s="10"/>
      <c r="C22" s="363" t="s">
        <v>190</v>
      </c>
      <c r="D22" s="363"/>
      <c r="E22" s="363"/>
      <c r="F22" s="10" t="s">
        <v>200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9.5" customHeight="1">
      <c r="A23" s="10"/>
      <c r="B23" s="10"/>
      <c r="C23" s="363" t="s">
        <v>191</v>
      </c>
      <c r="D23" s="363"/>
      <c r="E23" s="363"/>
      <c r="F23" s="10" t="s">
        <v>201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9.5" customHeight="1">
      <c r="A24" s="10"/>
      <c r="B24" s="10"/>
      <c r="C24" s="363" t="s">
        <v>192</v>
      </c>
      <c r="D24" s="363"/>
      <c r="E24" s="363"/>
      <c r="F24" s="10" t="s">
        <v>202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9.5" customHeight="1">
      <c r="A25" s="10"/>
      <c r="B25" s="10"/>
      <c r="C25" s="363" t="s">
        <v>193</v>
      </c>
      <c r="D25" s="363"/>
      <c r="E25" s="363"/>
      <c r="F25" s="10" t="s">
        <v>203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9.5" customHeight="1">
      <c r="A26" s="10"/>
      <c r="B26" s="10"/>
      <c r="C26" s="363" t="s">
        <v>194</v>
      </c>
      <c r="D26" s="363"/>
      <c r="E26" s="363"/>
      <c r="F26" s="10" t="s">
        <v>204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9.5" customHeight="1">
      <c r="A27" s="10"/>
      <c r="B27" s="10"/>
      <c r="C27" s="363" t="s">
        <v>195</v>
      </c>
      <c r="D27" s="363"/>
      <c r="E27" s="363"/>
      <c r="F27" s="10" t="s">
        <v>205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9.5" customHeight="1">
      <c r="A28" s="10"/>
      <c r="B28" s="10"/>
      <c r="C28" s="363" t="s">
        <v>196</v>
      </c>
      <c r="D28" s="363"/>
      <c r="E28" s="363"/>
      <c r="F28" s="10" t="s">
        <v>206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9.5" customHeight="1">
      <c r="A29" s="10"/>
      <c r="B29" s="10"/>
      <c r="C29" s="363" t="s">
        <v>197</v>
      </c>
      <c r="D29" s="363"/>
      <c r="E29" s="363"/>
      <c r="F29" s="10" t="s">
        <v>207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</sheetData>
  <sheetProtection/>
  <mergeCells count="28">
    <mergeCell ref="I3:P3"/>
    <mergeCell ref="A10:C10"/>
    <mergeCell ref="D10:N10"/>
    <mergeCell ref="P10:U10"/>
    <mergeCell ref="A4:U4"/>
    <mergeCell ref="L7:S7"/>
    <mergeCell ref="A7:C7"/>
    <mergeCell ref="M8:U8"/>
    <mergeCell ref="D7:J7"/>
    <mergeCell ref="L5:O5"/>
    <mergeCell ref="A15:U15"/>
    <mergeCell ref="C27:E27"/>
    <mergeCell ref="C28:E28"/>
    <mergeCell ref="A11:U11"/>
    <mergeCell ref="A12:U12"/>
    <mergeCell ref="A13:U13"/>
    <mergeCell ref="A14:U14"/>
    <mergeCell ref="C26:E26"/>
    <mergeCell ref="B6:U6"/>
    <mergeCell ref="C29:E29"/>
    <mergeCell ref="H2:Q2"/>
    <mergeCell ref="C19:E19"/>
    <mergeCell ref="C20:E20"/>
    <mergeCell ref="C21:E21"/>
    <mergeCell ref="C22:E22"/>
    <mergeCell ref="C23:E23"/>
    <mergeCell ref="C24:E24"/>
    <mergeCell ref="C25:E25"/>
  </mergeCells>
  <printOptions horizontalCentered="1"/>
  <pageMargins left="0.6299212598425197" right="0.3937007874015748" top="0.7086614173228347" bottom="0.3937007874015748" header="0" footer="0"/>
  <pageSetup horizontalDpi="300" verticalDpi="300" orientation="portrait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barbara dell'oro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di costruzione (DM 10/77)</dc:title>
  <dc:subject>modello per nuove costruzioni</dc:subject>
  <dc:creator>barbara</dc:creator>
  <cp:keywords/>
  <dc:description/>
  <cp:lastModifiedBy>Utente</cp:lastModifiedBy>
  <cp:lastPrinted>2014-07-15T18:24:05Z</cp:lastPrinted>
  <dcterms:created xsi:type="dcterms:W3CDTF">2010-04-05T14:34:14Z</dcterms:created>
  <dcterms:modified xsi:type="dcterms:W3CDTF">2014-07-15T18:24:52Z</dcterms:modified>
  <cp:category/>
  <cp:version/>
  <cp:contentType/>
  <cp:contentStatus/>
</cp:coreProperties>
</file>