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90" windowHeight="10185" firstSheet="7" activeTab="11"/>
  </bookViews>
  <sheets>
    <sheet name="gennaio 2015" sheetId="1" r:id="rId1"/>
    <sheet name="Febbraio 2015" sheetId="2" r:id="rId2"/>
    <sheet name="Marzo 2015" sheetId="3" r:id="rId3"/>
    <sheet name="Aprile 2015" sheetId="4" r:id="rId4"/>
    <sheet name="Maggio 2015" sheetId="5" r:id="rId5"/>
    <sheet name="giugno 2015" sheetId="6" r:id="rId6"/>
    <sheet name="luglio 2015" sheetId="7" r:id="rId7"/>
    <sheet name="agosto 2015" sheetId="8" r:id="rId8"/>
    <sheet name="settembre 2015" sheetId="9" r:id="rId9"/>
    <sheet name="Ottobre 2015" sheetId="10" r:id="rId10"/>
    <sheet name="Novembre 2015" sheetId="11" r:id="rId11"/>
    <sheet name="Dicembre 2015" sheetId="12" r:id="rId12"/>
  </sheets>
  <definedNames/>
  <calcPr fullCalcOnLoad="1"/>
</workbook>
</file>

<file path=xl/sharedStrings.xml><?xml version="1.0" encoding="utf-8"?>
<sst xmlns="http://schemas.openxmlformats.org/spreadsheetml/2006/main" count="203" uniqueCount="30">
  <si>
    <t>Dati relativi ai giorni di assenza* in giornate lavorative</t>
  </si>
  <si>
    <t>Totale dipendenti compreso il responsabile</t>
  </si>
  <si>
    <t>Totale giorni lavorativi</t>
  </si>
  <si>
    <t>Totale giornate di assenza</t>
  </si>
  <si>
    <t>Totale giornate di presenza</t>
  </si>
  <si>
    <t>Percentuale giornate di assenza</t>
  </si>
  <si>
    <t>Percentuale giornate di presenza</t>
  </si>
  <si>
    <t>AREA ECONOMICO-FINANZIARIA</t>
  </si>
  <si>
    <t>AREA TECNICA-MANUTENTIVA</t>
  </si>
  <si>
    <t>* I giorni di assenza comprendono:</t>
  </si>
  <si>
    <t>- le ferie;</t>
  </si>
  <si>
    <t>- la malattia;</t>
  </si>
  <si>
    <t>- le assenze retribuite previste da norme di legge e contrattuali;</t>
  </si>
  <si>
    <t>- le assenze non retribuite previste da norme di legge e contrattuali;</t>
  </si>
  <si>
    <t>COMUNE DI PESCAROLO ED UNITI</t>
  </si>
  <si>
    <t>SERVIZIO AMMINISTRATIVO CONTABILE</t>
  </si>
  <si>
    <t>SERVIZIO TECNICO</t>
  </si>
  <si>
    <t>I dati relativi al Segretario Comunale sono comunicati dal Comune di Pieve San Giacomo capo convenzione</t>
  </si>
  <si>
    <t>GENNAIO 2015 (giorni lavorativi: 25  )</t>
  </si>
  <si>
    <t>FEBBRAIO 2015 (giorni lavorativi: 24 )</t>
  </si>
  <si>
    <t>MARZO 2015 (giorni lavorativi: 26)</t>
  </si>
  <si>
    <t>APRILE 2015 (giorni lavorativi: 24)</t>
  </si>
  <si>
    <t>MAGGIO 2015 (giorni lavorativi:  ) 25</t>
  </si>
  <si>
    <t>GIUGNO 2015 (giorni lavorativi: ) 25</t>
  </si>
  <si>
    <t>LUGLIO 2015 (giorni lavorativi: ) 27</t>
  </si>
  <si>
    <t>AGOSTO 2015 (giorni lavorativi:  ) 25</t>
  </si>
  <si>
    <t>SETTEMBRE 2015 (giorni lavorativi: ) 26</t>
  </si>
  <si>
    <t>OTTOBRE 2015 (giorni lavorativi:27 )</t>
  </si>
  <si>
    <t>NOVEMBRE 2015 (giorni lavorativi: 25)</t>
  </si>
  <si>
    <t>DICEMBRE 2015 (giorni lavorativi: 24 )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</si>
</sst>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%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17" fontId="4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 quotePrefix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9" fontId="0" fillId="0" borderId="16" xfId="50" applyFont="1" applyBorder="1" applyAlignment="1">
      <alignment horizontal="center"/>
    </xf>
    <xf numFmtId="9" fontId="0" fillId="0" borderId="11" xfId="50" applyFont="1" applyBorder="1" applyAlignment="1">
      <alignment horizontal="center"/>
    </xf>
    <xf numFmtId="9" fontId="0" fillId="0" borderId="18" xfId="50" applyFont="1" applyBorder="1" applyAlignment="1">
      <alignment horizontal="center"/>
    </xf>
    <xf numFmtId="10" fontId="2" fillId="0" borderId="16" xfId="50" applyNumberFormat="1" applyFont="1" applyBorder="1" applyAlignment="1">
      <alignment horizontal="center"/>
    </xf>
    <xf numFmtId="10" fontId="0" fillId="0" borderId="16" xfId="50" applyNumberFormat="1" applyFont="1" applyBorder="1" applyAlignment="1">
      <alignment horizontal="center"/>
    </xf>
    <xf numFmtId="10" fontId="0" fillId="0" borderId="11" xfId="50" applyNumberFormat="1" applyFont="1" applyBorder="1" applyAlignment="1">
      <alignment horizontal="center"/>
    </xf>
    <xf numFmtId="10" fontId="0" fillId="0" borderId="18" xfId="5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B1">
      <selection activeCell="F8" sqref="F8:G11"/>
    </sheetView>
  </sheetViews>
  <sheetFormatPr defaultColWidth="9.140625" defaultRowHeight="12.75"/>
  <cols>
    <col min="1" max="1" width="62.28125" style="0" customWidth="1"/>
    <col min="2" max="7" width="15.7109375" style="0" customWidth="1"/>
  </cols>
  <sheetData>
    <row r="1" spans="1:7" ht="12.75">
      <c r="A1" s="1"/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</row>
    <row r="2" spans="1:7" ht="15.75">
      <c r="A2" s="10" t="s">
        <v>14</v>
      </c>
      <c r="B2" s="36"/>
      <c r="C2" s="36"/>
      <c r="D2" s="36"/>
      <c r="E2" s="36"/>
      <c r="F2" s="36"/>
      <c r="G2" s="36"/>
    </row>
    <row r="3" spans="1:7" ht="15.75">
      <c r="A3" s="10" t="s">
        <v>0</v>
      </c>
      <c r="B3" s="36"/>
      <c r="C3" s="36"/>
      <c r="D3" s="36"/>
      <c r="E3" s="36"/>
      <c r="F3" s="36"/>
      <c r="G3" s="36"/>
    </row>
    <row r="4" spans="1:7" ht="15.75">
      <c r="A4" s="11"/>
      <c r="B4" s="36"/>
      <c r="C4" s="36"/>
      <c r="D4" s="36"/>
      <c r="E4" s="36"/>
      <c r="F4" s="36"/>
      <c r="G4" s="36"/>
    </row>
    <row r="5" spans="1:7" ht="15.75">
      <c r="A5" s="12" t="s">
        <v>18</v>
      </c>
      <c r="B5" s="36"/>
      <c r="C5" s="36"/>
      <c r="D5" s="36"/>
      <c r="E5" s="36"/>
      <c r="F5" s="36"/>
      <c r="G5" s="36"/>
    </row>
    <row r="6" spans="1:7" ht="12.75">
      <c r="A6" s="3"/>
      <c r="B6" s="37"/>
      <c r="C6" s="37"/>
      <c r="D6" s="37"/>
      <c r="E6" s="37"/>
      <c r="F6" s="37"/>
      <c r="G6" s="37"/>
    </row>
    <row r="7" spans="1:7" ht="12.75">
      <c r="A7" s="1"/>
      <c r="B7" s="1"/>
      <c r="C7" s="1"/>
      <c r="D7" s="4"/>
      <c r="E7" s="2"/>
      <c r="F7" s="2"/>
      <c r="G7" s="2"/>
    </row>
    <row r="8" spans="1:7" s="15" customFormat="1" ht="15.75">
      <c r="A8" s="11" t="s">
        <v>7</v>
      </c>
      <c r="B8" s="9">
        <v>4</v>
      </c>
      <c r="C8" s="9">
        <f>4*25</f>
        <v>100</v>
      </c>
      <c r="D8" s="20">
        <f>6+3</f>
        <v>9</v>
      </c>
      <c r="E8" s="21">
        <f>C8-D8</f>
        <v>91</v>
      </c>
      <c r="F8" s="31">
        <f>D8/C8</f>
        <v>0.09</v>
      </c>
      <c r="G8" s="31">
        <f>E8/C8</f>
        <v>0.91</v>
      </c>
    </row>
    <row r="9" spans="1:7" ht="12.75">
      <c r="A9" s="8"/>
      <c r="B9" s="6"/>
      <c r="C9" s="6"/>
      <c r="D9" s="22"/>
      <c r="E9" s="23"/>
      <c r="F9" s="32"/>
      <c r="G9" s="32"/>
    </row>
    <row r="10" spans="1:7" ht="12.75">
      <c r="A10" s="13"/>
      <c r="B10" s="5"/>
      <c r="C10" s="5"/>
      <c r="D10" s="24"/>
      <c r="E10" s="25"/>
      <c r="F10" s="33"/>
      <c r="G10" s="33"/>
    </row>
    <row r="11" spans="1:7" s="15" customFormat="1" ht="15.75">
      <c r="A11" s="11" t="s">
        <v>8</v>
      </c>
      <c r="B11" s="9">
        <v>3</v>
      </c>
      <c r="C11" s="9">
        <f>2*25+13</f>
        <v>63</v>
      </c>
      <c r="D11" s="20">
        <f>2+1+3+1</f>
        <v>7</v>
      </c>
      <c r="E11" s="21">
        <f>C11-D11</f>
        <v>56</v>
      </c>
      <c r="F11" s="31">
        <f>D11/C11</f>
        <v>0.1111111111111111</v>
      </c>
      <c r="G11" s="31">
        <f>E11/C11</f>
        <v>0.8888888888888888</v>
      </c>
    </row>
    <row r="12" spans="1:7" ht="12.75">
      <c r="A12" s="14"/>
      <c r="B12" s="7"/>
      <c r="C12" s="7"/>
      <c r="D12" s="26"/>
      <c r="E12" s="27"/>
      <c r="F12" s="34"/>
      <c r="G12" s="34"/>
    </row>
    <row r="15" ht="15">
      <c r="A15" s="16" t="s">
        <v>9</v>
      </c>
    </row>
    <row r="16" spans="1:2" ht="15">
      <c r="A16" s="19" t="s">
        <v>10</v>
      </c>
      <c r="B16" s="18"/>
    </row>
    <row r="17" spans="1:2" ht="15">
      <c r="A17" s="19" t="s">
        <v>11</v>
      </c>
      <c r="B17" s="18"/>
    </row>
    <row r="18" spans="1:2" ht="15">
      <c r="A18" s="19" t="s">
        <v>12</v>
      </c>
      <c r="B18" s="18"/>
    </row>
    <row r="19" spans="1:2" ht="15">
      <c r="A19" s="19" t="s">
        <v>13</v>
      </c>
      <c r="B19" s="18"/>
    </row>
    <row r="20" spans="1:2" ht="15">
      <c r="A20" s="17"/>
      <c r="B20" s="18"/>
    </row>
    <row r="21" spans="1:2" ht="15">
      <c r="A21" s="17"/>
      <c r="B21" s="18"/>
    </row>
    <row r="22" spans="1:2" ht="15">
      <c r="A22" s="17" t="s">
        <v>17</v>
      </c>
      <c r="B22" s="1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62.28125" style="0" customWidth="1"/>
    <col min="2" max="7" width="15.7109375" style="0" customWidth="1"/>
  </cols>
  <sheetData>
    <row r="1" spans="1:7" ht="12.75">
      <c r="A1" s="1"/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</row>
    <row r="2" spans="1:7" ht="15.75">
      <c r="A2" s="10" t="s">
        <v>14</v>
      </c>
      <c r="B2" s="36"/>
      <c r="C2" s="36"/>
      <c r="D2" s="36"/>
      <c r="E2" s="36"/>
      <c r="F2" s="36"/>
      <c r="G2" s="36"/>
    </row>
    <row r="3" spans="1:7" ht="15.75">
      <c r="A3" s="10" t="s">
        <v>0</v>
      </c>
      <c r="B3" s="36"/>
      <c r="C3" s="36"/>
      <c r="D3" s="36"/>
      <c r="E3" s="36"/>
      <c r="F3" s="36"/>
      <c r="G3" s="36"/>
    </row>
    <row r="4" spans="1:7" ht="15.75">
      <c r="A4" s="11"/>
      <c r="B4" s="36"/>
      <c r="C4" s="36"/>
      <c r="D4" s="36"/>
      <c r="E4" s="36"/>
      <c r="F4" s="36"/>
      <c r="G4" s="36"/>
    </row>
    <row r="5" spans="1:7" ht="15.75">
      <c r="A5" s="12" t="s">
        <v>27</v>
      </c>
      <c r="B5" s="36"/>
      <c r="C5" s="36"/>
      <c r="D5" s="36"/>
      <c r="E5" s="36"/>
      <c r="F5" s="36"/>
      <c r="G5" s="36"/>
    </row>
    <row r="6" spans="1:7" ht="12.75">
      <c r="A6" s="3"/>
      <c r="B6" s="37"/>
      <c r="C6" s="37"/>
      <c r="D6" s="37"/>
      <c r="E6" s="37"/>
      <c r="F6" s="37"/>
      <c r="G6" s="37"/>
    </row>
    <row r="7" spans="1:7" ht="12.75">
      <c r="A7" s="1"/>
      <c r="B7" s="1"/>
      <c r="C7" s="1"/>
      <c r="D7" s="4"/>
      <c r="E7" s="2"/>
      <c r="F7" s="2"/>
      <c r="G7" s="2"/>
    </row>
    <row r="8" spans="1:7" s="15" customFormat="1" ht="15.75">
      <c r="A8" s="11" t="s">
        <v>7</v>
      </c>
      <c r="B8" s="9">
        <v>4</v>
      </c>
      <c r="C8" s="9">
        <f>27*3+23</f>
        <v>104</v>
      </c>
      <c r="D8" s="20">
        <f>1+1</f>
        <v>2</v>
      </c>
      <c r="E8" s="21">
        <f>C8-D8</f>
        <v>102</v>
      </c>
      <c r="F8" s="31">
        <f>D8/C8</f>
        <v>0.019230769230769232</v>
      </c>
      <c r="G8" s="31">
        <f>E8/C8</f>
        <v>0.9807692307692307</v>
      </c>
    </row>
    <row r="9" spans="1:7" ht="12.75">
      <c r="A9" s="8"/>
      <c r="B9" s="6"/>
      <c r="C9" s="6"/>
      <c r="D9" s="22"/>
      <c r="E9" s="23"/>
      <c r="F9" s="28"/>
      <c r="G9" s="28"/>
    </row>
    <row r="10" spans="1:7" ht="12.75">
      <c r="A10" s="13"/>
      <c r="B10" s="5"/>
      <c r="C10" s="5"/>
      <c r="D10" s="24"/>
      <c r="E10" s="25"/>
      <c r="F10" s="29"/>
      <c r="G10" s="29"/>
    </row>
    <row r="11" spans="1:7" s="15" customFormat="1" ht="15.75">
      <c r="A11" s="11" t="s">
        <v>8</v>
      </c>
      <c r="B11" s="9">
        <v>3</v>
      </c>
      <c r="C11" s="9">
        <f>2*27+13</f>
        <v>67</v>
      </c>
      <c r="D11" s="20">
        <f>5</f>
        <v>5</v>
      </c>
      <c r="E11" s="21">
        <f>C11-D11</f>
        <v>62</v>
      </c>
      <c r="F11" s="31">
        <f>D11/C11</f>
        <v>0.07462686567164178</v>
      </c>
      <c r="G11" s="31">
        <f>E11/C11</f>
        <v>0.9253731343283582</v>
      </c>
    </row>
    <row r="12" spans="1:7" ht="12.75">
      <c r="A12" s="14"/>
      <c r="B12" s="7"/>
      <c r="C12" s="7"/>
      <c r="D12" s="26"/>
      <c r="E12" s="27"/>
      <c r="F12" s="30"/>
      <c r="G12" s="30"/>
    </row>
    <row r="15" ht="15">
      <c r="A15" s="16" t="s">
        <v>9</v>
      </c>
    </row>
    <row r="16" spans="1:2" ht="15">
      <c r="A16" s="19" t="s">
        <v>10</v>
      </c>
      <c r="B16" s="18"/>
    </row>
    <row r="17" spans="1:2" ht="15">
      <c r="A17" s="19" t="s">
        <v>11</v>
      </c>
      <c r="B17" s="18"/>
    </row>
    <row r="18" spans="1:2" ht="15">
      <c r="A18" s="19" t="s">
        <v>12</v>
      </c>
      <c r="B18" s="18"/>
    </row>
    <row r="19" spans="1:2" ht="15">
      <c r="A19" s="19" t="s">
        <v>13</v>
      </c>
      <c r="B19" s="18"/>
    </row>
    <row r="20" spans="1:2" ht="15">
      <c r="A20" s="17"/>
      <c r="B20" s="18"/>
    </row>
    <row r="21" spans="1:2" ht="15">
      <c r="A21" s="17"/>
      <c r="B21" s="18"/>
    </row>
    <row r="22" spans="1:2" ht="15">
      <c r="A22" s="17" t="s">
        <v>17</v>
      </c>
      <c r="B22" s="1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62.28125" style="0" customWidth="1"/>
    <col min="2" max="7" width="15.7109375" style="0" customWidth="1"/>
  </cols>
  <sheetData>
    <row r="1" spans="1:7" ht="12.75">
      <c r="A1" s="1"/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</row>
    <row r="2" spans="1:7" ht="15.75">
      <c r="A2" s="10" t="s">
        <v>14</v>
      </c>
      <c r="B2" s="36"/>
      <c r="C2" s="36"/>
      <c r="D2" s="36"/>
      <c r="E2" s="36"/>
      <c r="F2" s="36"/>
      <c r="G2" s="36"/>
    </row>
    <row r="3" spans="1:7" ht="15.75">
      <c r="A3" s="10" t="s">
        <v>0</v>
      </c>
      <c r="B3" s="36"/>
      <c r="C3" s="36"/>
      <c r="D3" s="36"/>
      <c r="E3" s="36"/>
      <c r="F3" s="36"/>
      <c r="G3" s="36"/>
    </row>
    <row r="4" spans="1:7" ht="15.75">
      <c r="A4" s="11"/>
      <c r="B4" s="36"/>
      <c r="C4" s="36"/>
      <c r="D4" s="36"/>
      <c r="E4" s="36"/>
      <c r="F4" s="36"/>
      <c r="G4" s="36"/>
    </row>
    <row r="5" spans="1:7" ht="15.75">
      <c r="A5" s="12" t="s">
        <v>28</v>
      </c>
      <c r="B5" s="36"/>
      <c r="C5" s="36"/>
      <c r="D5" s="36"/>
      <c r="E5" s="36"/>
      <c r="F5" s="36"/>
      <c r="G5" s="36"/>
    </row>
    <row r="6" spans="1:7" ht="12.75">
      <c r="A6" s="3"/>
      <c r="B6" s="37"/>
      <c r="C6" s="37"/>
      <c r="D6" s="37"/>
      <c r="E6" s="37"/>
      <c r="F6" s="37"/>
      <c r="G6" s="37"/>
    </row>
    <row r="7" spans="1:7" ht="12.75">
      <c r="A7" s="1"/>
      <c r="B7" s="1"/>
      <c r="C7" s="1"/>
      <c r="D7" s="4"/>
      <c r="E7" s="2"/>
      <c r="F7" s="2"/>
      <c r="G7" s="2"/>
    </row>
    <row r="8" spans="1:7" s="15" customFormat="1" ht="15.75">
      <c r="A8" s="11" t="s">
        <v>7</v>
      </c>
      <c r="B8" s="9">
        <v>4</v>
      </c>
      <c r="C8" s="9">
        <f>3*26+20</f>
        <v>98</v>
      </c>
      <c r="D8" s="20">
        <f>1+2+2</f>
        <v>5</v>
      </c>
      <c r="E8" s="21">
        <f>C8-D8</f>
        <v>93</v>
      </c>
      <c r="F8" s="31">
        <f>D8/C8</f>
        <v>0.05102040816326531</v>
      </c>
      <c r="G8" s="31">
        <f>E8/C8</f>
        <v>0.9489795918367347</v>
      </c>
    </row>
    <row r="9" spans="1:7" ht="12.75">
      <c r="A9" s="8"/>
      <c r="B9" s="6"/>
      <c r="C9" s="6"/>
      <c r="D9" s="22"/>
      <c r="E9" s="23"/>
      <c r="F9" s="28"/>
      <c r="G9" s="28"/>
    </row>
    <row r="10" spans="1:7" ht="12.75">
      <c r="A10" s="13"/>
      <c r="B10" s="5"/>
      <c r="C10" s="5"/>
      <c r="D10" s="24"/>
      <c r="E10" s="25"/>
      <c r="F10" s="29"/>
      <c r="G10" s="29"/>
    </row>
    <row r="11" spans="1:7" s="15" customFormat="1" ht="15.75">
      <c r="A11" s="11" t="s">
        <v>8</v>
      </c>
      <c r="B11" s="9">
        <v>3</v>
      </c>
      <c r="C11" s="9">
        <f>2*25+13</f>
        <v>63</v>
      </c>
      <c r="D11" s="20">
        <f>7</f>
        <v>7</v>
      </c>
      <c r="E11" s="21">
        <f>C11-D11</f>
        <v>56</v>
      </c>
      <c r="F11" s="31">
        <f>D11/C11</f>
        <v>0.1111111111111111</v>
      </c>
      <c r="G11" s="31">
        <f>E11/C11</f>
        <v>0.8888888888888888</v>
      </c>
    </row>
    <row r="12" spans="1:7" ht="12.75">
      <c r="A12" s="14"/>
      <c r="B12" s="7"/>
      <c r="C12" s="7"/>
      <c r="D12" s="26"/>
      <c r="E12" s="27"/>
      <c r="F12" s="30"/>
      <c r="G12" s="30"/>
    </row>
    <row r="15" ht="15">
      <c r="A15" s="16" t="s">
        <v>9</v>
      </c>
    </row>
    <row r="16" spans="1:2" ht="15">
      <c r="A16" s="19" t="s">
        <v>10</v>
      </c>
      <c r="B16" s="18"/>
    </row>
    <row r="17" spans="1:2" ht="15">
      <c r="A17" s="19" t="s">
        <v>11</v>
      </c>
      <c r="B17" s="18"/>
    </row>
    <row r="18" spans="1:2" ht="15">
      <c r="A18" s="19" t="s">
        <v>12</v>
      </c>
      <c r="B18" s="18"/>
    </row>
    <row r="19" spans="1:2" ht="15">
      <c r="A19" s="19" t="s">
        <v>13</v>
      </c>
      <c r="B19" s="18"/>
    </row>
    <row r="20" spans="1:2" ht="15">
      <c r="A20" s="17"/>
      <c r="B20" s="18"/>
    </row>
    <row r="21" spans="1:2" ht="15">
      <c r="A21" s="17"/>
      <c r="B21" s="18"/>
    </row>
    <row r="22" spans="1:2" ht="15">
      <c r="A22" s="17" t="s">
        <v>17</v>
      </c>
      <c r="B22" s="1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62.28125" style="0" customWidth="1"/>
    <col min="2" max="7" width="15.7109375" style="0" customWidth="1"/>
  </cols>
  <sheetData>
    <row r="1" spans="1:7" ht="12.75">
      <c r="A1" s="1"/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</row>
    <row r="2" spans="1:7" ht="15.75">
      <c r="A2" s="10" t="s">
        <v>14</v>
      </c>
      <c r="B2" s="36"/>
      <c r="C2" s="36"/>
      <c r="D2" s="36"/>
      <c r="E2" s="36"/>
      <c r="F2" s="36"/>
      <c r="G2" s="36"/>
    </row>
    <row r="3" spans="1:7" ht="15.75">
      <c r="A3" s="10" t="s">
        <v>0</v>
      </c>
      <c r="B3" s="36"/>
      <c r="C3" s="36"/>
      <c r="D3" s="36"/>
      <c r="E3" s="36"/>
      <c r="F3" s="36"/>
      <c r="G3" s="36"/>
    </row>
    <row r="4" spans="1:7" ht="15.75">
      <c r="A4" s="11"/>
      <c r="B4" s="36"/>
      <c r="C4" s="36"/>
      <c r="D4" s="36"/>
      <c r="E4" s="36"/>
      <c r="F4" s="36"/>
      <c r="G4" s="36"/>
    </row>
    <row r="5" spans="1:7" ht="15.75">
      <c r="A5" s="12" t="s">
        <v>29</v>
      </c>
      <c r="B5" s="36"/>
      <c r="C5" s="36"/>
      <c r="D5" s="36"/>
      <c r="E5" s="36"/>
      <c r="F5" s="36"/>
      <c r="G5" s="36"/>
    </row>
    <row r="6" spans="1:7" ht="12.75">
      <c r="A6" s="3"/>
      <c r="B6" s="37"/>
      <c r="C6" s="37"/>
      <c r="D6" s="37"/>
      <c r="E6" s="37"/>
      <c r="F6" s="37"/>
      <c r="G6" s="37"/>
    </row>
    <row r="7" spans="1:7" ht="12.75">
      <c r="A7" s="1"/>
      <c r="B7" s="1"/>
      <c r="C7" s="1"/>
      <c r="D7" s="4"/>
      <c r="E7" s="2"/>
      <c r="F7" s="2"/>
      <c r="G7" s="2"/>
    </row>
    <row r="8" spans="1:7" s="15" customFormat="1" ht="15.75">
      <c r="A8" s="11" t="s">
        <v>7</v>
      </c>
      <c r="B8" s="9">
        <v>4</v>
      </c>
      <c r="C8" s="9">
        <f>3*24+20</f>
        <v>92</v>
      </c>
      <c r="D8" s="20">
        <f>10+7+4+6</f>
        <v>27</v>
      </c>
      <c r="E8" s="21">
        <f>C8-D8</f>
        <v>65</v>
      </c>
      <c r="F8" s="31">
        <f>D8/C8</f>
        <v>0.29347826086956524</v>
      </c>
      <c r="G8" s="31">
        <f>E8/C8</f>
        <v>0.7065217391304348</v>
      </c>
    </row>
    <row r="9" spans="1:7" ht="12.75">
      <c r="A9" s="8"/>
      <c r="B9" s="6"/>
      <c r="C9" s="6"/>
      <c r="D9" s="22"/>
      <c r="E9" s="23"/>
      <c r="F9" s="28"/>
      <c r="G9" s="28"/>
    </row>
    <row r="10" spans="1:7" ht="12.75">
      <c r="A10" s="13"/>
      <c r="B10" s="5"/>
      <c r="C10" s="5"/>
      <c r="D10" s="24"/>
      <c r="E10" s="25"/>
      <c r="F10" s="29"/>
      <c r="G10" s="29"/>
    </row>
    <row r="11" spans="1:7" s="15" customFormat="1" ht="15.75">
      <c r="A11" s="11" t="s">
        <v>8</v>
      </c>
      <c r="B11" s="9">
        <v>3</v>
      </c>
      <c r="C11" s="9">
        <f>2*24+12</f>
        <v>60</v>
      </c>
      <c r="D11" s="20">
        <f>3+5+6</f>
        <v>14</v>
      </c>
      <c r="E11" s="21">
        <f>C11-D11</f>
        <v>46</v>
      </c>
      <c r="F11" s="31">
        <f>D11/C11</f>
        <v>0.23333333333333334</v>
      </c>
      <c r="G11" s="31">
        <f>E11/C11</f>
        <v>0.7666666666666667</v>
      </c>
    </row>
    <row r="12" spans="1:7" ht="12.75">
      <c r="A12" s="14"/>
      <c r="B12" s="7"/>
      <c r="C12" s="7"/>
      <c r="D12" s="26"/>
      <c r="E12" s="27"/>
      <c r="F12" s="30"/>
      <c r="G12" s="30"/>
    </row>
    <row r="15" ht="15">
      <c r="A15" s="16" t="s">
        <v>9</v>
      </c>
    </row>
    <row r="16" spans="1:2" ht="15">
      <c r="A16" s="19" t="s">
        <v>10</v>
      </c>
      <c r="B16" s="18"/>
    </row>
    <row r="17" spans="1:2" ht="15">
      <c r="A17" s="19" t="s">
        <v>11</v>
      </c>
      <c r="B17" s="18"/>
    </row>
    <row r="18" spans="1:2" ht="15">
      <c r="A18" s="19" t="s">
        <v>12</v>
      </c>
      <c r="B18" s="18"/>
    </row>
    <row r="19" spans="1:2" ht="15">
      <c r="A19" s="19" t="s">
        <v>13</v>
      </c>
      <c r="B19" s="18"/>
    </row>
    <row r="20" spans="1:2" ht="15">
      <c r="A20" s="17"/>
      <c r="B20" s="18"/>
    </row>
    <row r="21" spans="1:2" ht="15">
      <c r="A21" s="17"/>
      <c r="B21" s="18"/>
    </row>
    <row r="22" spans="1:2" ht="15">
      <c r="A22" s="17" t="s">
        <v>17</v>
      </c>
      <c r="B22" s="1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B1">
      <selection activeCell="C9" sqref="C9"/>
    </sheetView>
  </sheetViews>
  <sheetFormatPr defaultColWidth="9.140625" defaultRowHeight="12.75"/>
  <cols>
    <col min="1" max="1" width="62.28125" style="0" customWidth="1"/>
    <col min="2" max="7" width="15.7109375" style="0" customWidth="1"/>
  </cols>
  <sheetData>
    <row r="1" spans="1:7" ht="12.75">
      <c r="A1" s="1"/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</row>
    <row r="2" spans="1:7" ht="15.75">
      <c r="A2" s="10" t="s">
        <v>14</v>
      </c>
      <c r="B2" s="36"/>
      <c r="C2" s="36"/>
      <c r="D2" s="36"/>
      <c r="E2" s="36"/>
      <c r="F2" s="36"/>
      <c r="G2" s="36"/>
    </row>
    <row r="3" spans="1:7" ht="15.75">
      <c r="A3" s="10" t="s">
        <v>0</v>
      </c>
      <c r="B3" s="36"/>
      <c r="C3" s="36"/>
      <c r="D3" s="36"/>
      <c r="E3" s="36"/>
      <c r="F3" s="36"/>
      <c r="G3" s="36"/>
    </row>
    <row r="4" spans="1:7" ht="15.75">
      <c r="A4" s="11"/>
      <c r="B4" s="36"/>
      <c r="C4" s="36"/>
      <c r="D4" s="36"/>
      <c r="E4" s="36"/>
      <c r="F4" s="36"/>
      <c r="G4" s="36"/>
    </row>
    <row r="5" spans="1:7" ht="15.75">
      <c r="A5" s="12" t="s">
        <v>19</v>
      </c>
      <c r="B5" s="36"/>
      <c r="C5" s="36"/>
      <c r="D5" s="36"/>
      <c r="E5" s="36"/>
      <c r="F5" s="36"/>
      <c r="G5" s="36"/>
    </row>
    <row r="6" spans="1:7" ht="12.75">
      <c r="A6" s="3"/>
      <c r="B6" s="37"/>
      <c r="C6" s="37"/>
      <c r="D6" s="37"/>
      <c r="E6" s="37"/>
      <c r="F6" s="37"/>
      <c r="G6" s="37"/>
    </row>
    <row r="7" spans="1:7" ht="12.75">
      <c r="A7" s="1"/>
      <c r="B7" s="1"/>
      <c r="C7" s="1"/>
      <c r="D7" s="4"/>
      <c r="E7" s="2"/>
      <c r="F7" s="2"/>
      <c r="G7" s="2"/>
    </row>
    <row r="8" spans="1:7" s="15" customFormat="1" ht="15.75">
      <c r="A8" s="11" t="s">
        <v>7</v>
      </c>
      <c r="B8" s="9">
        <v>4</v>
      </c>
      <c r="C8" s="9">
        <f>4*24</f>
        <v>96</v>
      </c>
      <c r="D8" s="20">
        <f>1+1+6</f>
        <v>8</v>
      </c>
      <c r="E8" s="21">
        <f>C8-D8</f>
        <v>88</v>
      </c>
      <c r="F8" s="31">
        <f>D8/C8</f>
        <v>0.08333333333333333</v>
      </c>
      <c r="G8" s="31">
        <f>E8/C8</f>
        <v>0.9166666666666666</v>
      </c>
    </row>
    <row r="9" spans="1:7" ht="12.75">
      <c r="A9" s="8"/>
      <c r="B9" s="6"/>
      <c r="C9" s="6"/>
      <c r="D9" s="22"/>
      <c r="E9" s="23"/>
      <c r="F9" s="32"/>
      <c r="G9" s="32"/>
    </row>
    <row r="10" spans="1:7" ht="12.75">
      <c r="A10" s="13"/>
      <c r="B10" s="5"/>
      <c r="C10" s="5"/>
      <c r="D10" s="24"/>
      <c r="E10" s="25"/>
      <c r="F10" s="33"/>
      <c r="G10" s="33"/>
    </row>
    <row r="11" spans="1:7" s="15" customFormat="1" ht="15.75">
      <c r="A11" s="11" t="s">
        <v>8</v>
      </c>
      <c r="B11" s="9">
        <v>3</v>
      </c>
      <c r="C11" s="9">
        <f>2*24+12</f>
        <v>60</v>
      </c>
      <c r="D11" s="20">
        <f>2+1</f>
        <v>3</v>
      </c>
      <c r="E11" s="21">
        <f>C11-D11</f>
        <v>57</v>
      </c>
      <c r="F11" s="31">
        <f>D11/C11</f>
        <v>0.05</v>
      </c>
      <c r="G11" s="31">
        <f>E11/C11</f>
        <v>0.95</v>
      </c>
    </row>
    <row r="12" spans="1:7" ht="12.75">
      <c r="A12" s="14"/>
      <c r="B12" s="7"/>
      <c r="C12" s="7"/>
      <c r="D12" s="26"/>
      <c r="E12" s="27"/>
      <c r="F12" s="34"/>
      <c r="G12" s="34"/>
    </row>
    <row r="15" ht="15">
      <c r="A15" s="16" t="s">
        <v>9</v>
      </c>
    </row>
    <row r="16" spans="1:2" ht="15">
      <c r="A16" s="19" t="s">
        <v>10</v>
      </c>
      <c r="B16" s="18"/>
    </row>
    <row r="17" spans="1:2" ht="15">
      <c r="A17" s="19" t="s">
        <v>11</v>
      </c>
      <c r="B17" s="18"/>
    </row>
    <row r="18" spans="1:2" ht="15">
      <c r="A18" s="19" t="s">
        <v>12</v>
      </c>
      <c r="B18" s="18"/>
    </row>
    <row r="19" spans="1:2" ht="15">
      <c r="A19" s="19" t="s">
        <v>13</v>
      </c>
      <c r="B19" s="18"/>
    </row>
    <row r="20" spans="1:2" ht="15">
      <c r="A20" s="17"/>
      <c r="B20" s="18"/>
    </row>
    <row r="21" spans="1:2" ht="15">
      <c r="A21" s="17"/>
      <c r="B21" s="18"/>
    </row>
    <row r="22" spans="1:2" ht="15">
      <c r="A22" s="17" t="s">
        <v>17</v>
      </c>
      <c r="B22" s="1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B1">
      <selection activeCell="D12" sqref="D12"/>
    </sheetView>
  </sheetViews>
  <sheetFormatPr defaultColWidth="9.140625" defaultRowHeight="12.75"/>
  <cols>
    <col min="1" max="1" width="62.28125" style="0" customWidth="1"/>
    <col min="2" max="7" width="15.7109375" style="0" customWidth="1"/>
  </cols>
  <sheetData>
    <row r="1" spans="1:7" ht="12.75">
      <c r="A1" s="1"/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</row>
    <row r="2" spans="1:7" ht="15.75">
      <c r="A2" s="10" t="s">
        <v>14</v>
      </c>
      <c r="B2" s="36"/>
      <c r="C2" s="36"/>
      <c r="D2" s="36"/>
      <c r="E2" s="36"/>
      <c r="F2" s="36"/>
      <c r="G2" s="36"/>
    </row>
    <row r="3" spans="1:7" ht="15.75">
      <c r="A3" s="10" t="s">
        <v>0</v>
      </c>
      <c r="B3" s="36"/>
      <c r="C3" s="36"/>
      <c r="D3" s="36"/>
      <c r="E3" s="36"/>
      <c r="F3" s="36"/>
      <c r="G3" s="36"/>
    </row>
    <row r="4" spans="1:7" ht="15.75">
      <c r="A4" s="11"/>
      <c r="B4" s="36"/>
      <c r="C4" s="36"/>
      <c r="D4" s="36"/>
      <c r="E4" s="36"/>
      <c r="F4" s="36"/>
      <c r="G4" s="36"/>
    </row>
    <row r="5" spans="1:7" ht="15.75">
      <c r="A5" s="12" t="s">
        <v>20</v>
      </c>
      <c r="B5" s="36"/>
      <c r="C5" s="36"/>
      <c r="D5" s="36"/>
      <c r="E5" s="36"/>
      <c r="F5" s="36"/>
      <c r="G5" s="36"/>
    </row>
    <row r="6" spans="1:7" ht="12.75">
      <c r="A6" s="3"/>
      <c r="B6" s="37"/>
      <c r="C6" s="37"/>
      <c r="D6" s="37"/>
      <c r="E6" s="37"/>
      <c r="F6" s="37"/>
      <c r="G6" s="37"/>
    </row>
    <row r="7" spans="1:7" ht="12.75">
      <c r="A7" s="1"/>
      <c r="B7" s="1"/>
      <c r="C7" s="1"/>
      <c r="D7" s="4"/>
      <c r="E7" s="2"/>
      <c r="F7" s="2"/>
      <c r="G7" s="2"/>
    </row>
    <row r="8" spans="1:7" s="15" customFormat="1" ht="15.75">
      <c r="A8" s="11" t="s">
        <v>7</v>
      </c>
      <c r="B8" s="9">
        <v>4</v>
      </c>
      <c r="C8" s="9">
        <f>4*26</f>
        <v>104</v>
      </c>
      <c r="D8" s="20">
        <f>2+12</f>
        <v>14</v>
      </c>
      <c r="E8" s="21">
        <f>C8-D8</f>
        <v>90</v>
      </c>
      <c r="F8" s="31">
        <f>D8/C8</f>
        <v>0.1346153846153846</v>
      </c>
      <c r="G8" s="31">
        <f>E8/C8</f>
        <v>0.8653846153846154</v>
      </c>
    </row>
    <row r="9" spans="1:7" ht="12.75">
      <c r="A9" s="8"/>
      <c r="B9" s="6"/>
      <c r="C9" s="6"/>
      <c r="D9" s="22"/>
      <c r="E9" s="23"/>
      <c r="F9" s="32"/>
      <c r="G9" s="32"/>
    </row>
    <row r="10" spans="1:7" ht="12.75">
      <c r="A10" s="13"/>
      <c r="B10" s="5"/>
      <c r="C10" s="5"/>
      <c r="D10" s="24"/>
      <c r="E10" s="25"/>
      <c r="F10" s="33"/>
      <c r="G10" s="33"/>
    </row>
    <row r="11" spans="1:7" s="15" customFormat="1" ht="15.75">
      <c r="A11" s="11" t="s">
        <v>8</v>
      </c>
      <c r="B11" s="9">
        <v>3</v>
      </c>
      <c r="C11" s="9">
        <f>2*26+13</f>
        <v>65</v>
      </c>
      <c r="D11" s="20">
        <f>4+2+2</f>
        <v>8</v>
      </c>
      <c r="E11" s="21">
        <f>C11-D11</f>
        <v>57</v>
      </c>
      <c r="F11" s="31">
        <f>D11/C11</f>
        <v>0.12307692307692308</v>
      </c>
      <c r="G11" s="31">
        <f>E11/C11</f>
        <v>0.8769230769230769</v>
      </c>
    </row>
    <row r="12" spans="1:7" ht="12.75">
      <c r="A12" s="14"/>
      <c r="B12" s="7"/>
      <c r="C12" s="7"/>
      <c r="D12" s="26"/>
      <c r="E12" s="27"/>
      <c r="F12" s="34"/>
      <c r="G12" s="34"/>
    </row>
    <row r="15" ht="15">
      <c r="A15" s="16" t="s">
        <v>9</v>
      </c>
    </row>
    <row r="16" spans="1:2" ht="15">
      <c r="A16" s="19" t="s">
        <v>10</v>
      </c>
      <c r="B16" s="18"/>
    </row>
    <row r="17" spans="1:2" ht="15">
      <c r="A17" s="19" t="s">
        <v>11</v>
      </c>
      <c r="B17" s="18"/>
    </row>
    <row r="18" spans="1:2" ht="15">
      <c r="A18" s="19" t="s">
        <v>12</v>
      </c>
      <c r="B18" s="18"/>
    </row>
    <row r="19" spans="1:2" ht="15">
      <c r="A19" s="19" t="s">
        <v>13</v>
      </c>
      <c r="B19" s="18"/>
    </row>
    <row r="20" spans="1:2" ht="15">
      <c r="A20" s="17"/>
      <c r="B20" s="18"/>
    </row>
    <row r="21" spans="1:2" ht="15">
      <c r="A21" s="17"/>
      <c r="B21" s="18"/>
    </row>
    <row r="22" spans="1:2" ht="15">
      <c r="A22" s="17" t="s">
        <v>17</v>
      </c>
      <c r="B22" s="1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B1">
      <selection activeCell="D9" sqref="D9"/>
    </sheetView>
  </sheetViews>
  <sheetFormatPr defaultColWidth="9.140625" defaultRowHeight="12.75"/>
  <cols>
    <col min="1" max="1" width="62.28125" style="0" customWidth="1"/>
    <col min="2" max="7" width="15.7109375" style="0" customWidth="1"/>
  </cols>
  <sheetData>
    <row r="1" spans="1:7" ht="12.75">
      <c r="A1" s="1"/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</row>
    <row r="2" spans="1:7" ht="15.75">
      <c r="A2" s="10" t="s">
        <v>14</v>
      </c>
      <c r="B2" s="36"/>
      <c r="C2" s="36"/>
      <c r="D2" s="36"/>
      <c r="E2" s="36"/>
      <c r="F2" s="36"/>
      <c r="G2" s="36"/>
    </row>
    <row r="3" spans="1:7" ht="15.75">
      <c r="A3" s="10" t="s">
        <v>0</v>
      </c>
      <c r="B3" s="36"/>
      <c r="C3" s="36"/>
      <c r="D3" s="36"/>
      <c r="E3" s="36"/>
      <c r="F3" s="36"/>
      <c r="G3" s="36"/>
    </row>
    <row r="4" spans="1:7" ht="15.75">
      <c r="A4" s="11"/>
      <c r="B4" s="36"/>
      <c r="C4" s="36"/>
      <c r="D4" s="36"/>
      <c r="E4" s="36"/>
      <c r="F4" s="36"/>
      <c r="G4" s="36"/>
    </row>
    <row r="5" spans="1:7" ht="15.75">
      <c r="A5" s="12" t="s">
        <v>21</v>
      </c>
      <c r="B5" s="36"/>
      <c r="C5" s="36"/>
      <c r="D5" s="36"/>
      <c r="E5" s="36"/>
      <c r="F5" s="36"/>
      <c r="G5" s="36"/>
    </row>
    <row r="6" spans="1:7" ht="12.75">
      <c r="A6" s="3"/>
      <c r="B6" s="37"/>
      <c r="C6" s="37"/>
      <c r="D6" s="37"/>
      <c r="E6" s="37"/>
      <c r="F6" s="37"/>
      <c r="G6" s="37"/>
    </row>
    <row r="7" spans="1:7" ht="12.75">
      <c r="A7" s="1"/>
      <c r="B7" s="1"/>
      <c r="C7" s="1"/>
      <c r="D7" s="4"/>
      <c r="E7" s="2"/>
      <c r="F7" s="2"/>
      <c r="G7" s="2"/>
    </row>
    <row r="8" spans="1:7" s="15" customFormat="1" ht="15.75">
      <c r="A8" s="11" t="s">
        <v>7</v>
      </c>
      <c r="B8" s="9">
        <v>4</v>
      </c>
      <c r="C8" s="9">
        <f>B8*24</f>
        <v>96</v>
      </c>
      <c r="D8" s="20">
        <f>3+2</f>
        <v>5</v>
      </c>
      <c r="E8" s="21">
        <f>C8-D8</f>
        <v>91</v>
      </c>
      <c r="F8" s="31">
        <f>D8/C8</f>
        <v>0.052083333333333336</v>
      </c>
      <c r="G8" s="31">
        <f>E8/C8</f>
        <v>0.9479166666666666</v>
      </c>
    </row>
    <row r="9" spans="1:7" ht="12.75">
      <c r="A9" s="8"/>
      <c r="B9" s="6"/>
      <c r="C9" s="6"/>
      <c r="D9" s="22"/>
      <c r="E9" s="23"/>
      <c r="F9" s="32"/>
      <c r="G9" s="32"/>
    </row>
    <row r="10" spans="1:7" ht="12.75">
      <c r="A10" s="13"/>
      <c r="B10" s="5"/>
      <c r="C10" s="5"/>
      <c r="D10" s="24"/>
      <c r="E10" s="25"/>
      <c r="F10" s="33"/>
      <c r="G10" s="33"/>
    </row>
    <row r="11" spans="1:7" s="15" customFormat="1" ht="15.75">
      <c r="A11" s="11" t="s">
        <v>8</v>
      </c>
      <c r="B11" s="9">
        <v>3</v>
      </c>
      <c r="C11" s="9">
        <f>2*24+12</f>
        <v>60</v>
      </c>
      <c r="D11" s="20">
        <f>3+4+1</f>
        <v>8</v>
      </c>
      <c r="E11" s="21">
        <f>C11-D11</f>
        <v>52</v>
      </c>
      <c r="F11" s="31">
        <f>D11/C11</f>
        <v>0.13333333333333333</v>
      </c>
      <c r="G11" s="31">
        <f>E11/C11</f>
        <v>0.8666666666666667</v>
      </c>
    </row>
    <row r="12" spans="1:7" ht="12.75">
      <c r="A12" s="14"/>
      <c r="B12" s="7"/>
      <c r="C12" s="7"/>
      <c r="D12" s="26"/>
      <c r="E12" s="27"/>
      <c r="F12" s="34"/>
      <c r="G12" s="34"/>
    </row>
    <row r="15" ht="15">
      <c r="A15" s="16" t="s">
        <v>9</v>
      </c>
    </row>
    <row r="16" spans="1:2" ht="15">
      <c r="A16" s="19" t="s">
        <v>10</v>
      </c>
      <c r="B16" s="18"/>
    </row>
    <row r="17" spans="1:2" ht="15">
      <c r="A17" s="19" t="s">
        <v>11</v>
      </c>
      <c r="B17" s="18"/>
    </row>
    <row r="18" spans="1:2" ht="15">
      <c r="A18" s="19" t="s">
        <v>12</v>
      </c>
      <c r="B18" s="18"/>
    </row>
    <row r="19" spans="1:2" ht="15">
      <c r="A19" s="19" t="s">
        <v>13</v>
      </c>
      <c r="B19" s="18"/>
    </row>
    <row r="20" spans="1:2" ht="15">
      <c r="A20" s="17"/>
      <c r="B20" s="18"/>
    </row>
    <row r="21" spans="1:2" ht="15">
      <c r="A21" s="17"/>
      <c r="B21" s="18"/>
    </row>
    <row r="22" spans="1:2" ht="15">
      <c r="A22" s="17"/>
      <c r="B22" s="1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62.28125" style="0" customWidth="1"/>
    <col min="2" max="7" width="15.7109375" style="0" customWidth="1"/>
  </cols>
  <sheetData>
    <row r="1" spans="1:7" ht="12.75">
      <c r="A1" s="1"/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</row>
    <row r="2" spans="1:7" ht="15.75">
      <c r="A2" s="10" t="s">
        <v>14</v>
      </c>
      <c r="B2" s="36"/>
      <c r="C2" s="36"/>
      <c r="D2" s="36"/>
      <c r="E2" s="36"/>
      <c r="F2" s="36"/>
      <c r="G2" s="36"/>
    </row>
    <row r="3" spans="1:7" ht="15.75">
      <c r="A3" s="10" t="s">
        <v>0</v>
      </c>
      <c r="B3" s="36"/>
      <c r="C3" s="36"/>
      <c r="D3" s="36"/>
      <c r="E3" s="36"/>
      <c r="F3" s="36"/>
      <c r="G3" s="36"/>
    </row>
    <row r="4" spans="1:7" ht="15.75">
      <c r="A4" s="11"/>
      <c r="B4" s="36"/>
      <c r="C4" s="36"/>
      <c r="D4" s="36"/>
      <c r="E4" s="36"/>
      <c r="F4" s="36"/>
      <c r="G4" s="36"/>
    </row>
    <row r="5" spans="1:7" ht="15.75">
      <c r="A5" s="12" t="s">
        <v>22</v>
      </c>
      <c r="B5" s="36"/>
      <c r="C5" s="36"/>
      <c r="D5" s="36"/>
      <c r="E5" s="36"/>
      <c r="F5" s="36"/>
      <c r="G5" s="36"/>
    </row>
    <row r="6" spans="1:7" ht="12.75">
      <c r="A6" s="3"/>
      <c r="B6" s="37"/>
      <c r="C6" s="37"/>
      <c r="D6" s="37"/>
      <c r="E6" s="37"/>
      <c r="F6" s="37"/>
      <c r="G6" s="37"/>
    </row>
    <row r="7" spans="1:7" ht="12.75">
      <c r="A7" s="1"/>
      <c r="B7" s="1"/>
      <c r="C7" s="1"/>
      <c r="D7" s="4"/>
      <c r="E7" s="2"/>
      <c r="F7" s="2"/>
      <c r="G7" s="2"/>
    </row>
    <row r="8" spans="1:7" s="15" customFormat="1" ht="15.75">
      <c r="A8" s="11" t="s">
        <v>15</v>
      </c>
      <c r="B8" s="9">
        <v>4</v>
      </c>
      <c r="C8" s="9">
        <f>3*25+20</f>
        <v>95</v>
      </c>
      <c r="D8" s="20">
        <f>3+1+2</f>
        <v>6</v>
      </c>
      <c r="E8" s="21">
        <f>C8-D8</f>
        <v>89</v>
      </c>
      <c r="F8" s="31">
        <f>D8/C8</f>
        <v>0.06315789473684211</v>
      </c>
      <c r="G8" s="31">
        <f>E8/C8</f>
        <v>0.9368421052631579</v>
      </c>
    </row>
    <row r="9" spans="1:7" ht="12.75">
      <c r="A9" s="8"/>
      <c r="B9" s="6"/>
      <c r="C9" s="6"/>
      <c r="D9" s="22"/>
      <c r="E9" s="23"/>
      <c r="F9" s="32"/>
      <c r="G9" s="32"/>
    </row>
    <row r="10" spans="1:7" ht="12.75">
      <c r="A10" s="13"/>
      <c r="B10" s="5"/>
      <c r="C10" s="5"/>
      <c r="D10" s="24"/>
      <c r="E10" s="25"/>
      <c r="F10" s="33"/>
      <c r="G10" s="33"/>
    </row>
    <row r="11" spans="1:7" s="15" customFormat="1" ht="15.75">
      <c r="A11" s="11" t="s">
        <v>16</v>
      </c>
      <c r="B11" s="9">
        <v>3</v>
      </c>
      <c r="C11" s="9">
        <f>2*25+9</f>
        <v>59</v>
      </c>
      <c r="D11" s="20">
        <f>3+1</f>
        <v>4</v>
      </c>
      <c r="E11" s="21">
        <f>C11-D11</f>
        <v>55</v>
      </c>
      <c r="F11" s="31">
        <f>D11/C11</f>
        <v>0.06779661016949153</v>
      </c>
      <c r="G11" s="31">
        <f>E11/C11</f>
        <v>0.9322033898305084</v>
      </c>
    </row>
    <row r="12" spans="1:7" ht="12.75">
      <c r="A12" s="14"/>
      <c r="B12" s="7"/>
      <c r="C12" s="7"/>
      <c r="D12" s="26"/>
      <c r="E12" s="27"/>
      <c r="F12" s="34"/>
      <c r="G12" s="34"/>
    </row>
    <row r="15" ht="15">
      <c r="A15" s="16" t="s">
        <v>9</v>
      </c>
    </row>
    <row r="16" spans="1:2" ht="15">
      <c r="A16" s="19" t="s">
        <v>10</v>
      </c>
      <c r="B16" s="18"/>
    </row>
    <row r="17" spans="1:2" ht="15">
      <c r="A17" s="19" t="s">
        <v>11</v>
      </c>
      <c r="B17" s="18"/>
    </row>
    <row r="18" spans="1:2" ht="15">
      <c r="A18" s="19" t="s">
        <v>12</v>
      </c>
      <c r="B18" s="18"/>
    </row>
    <row r="19" spans="1:2" ht="15">
      <c r="A19" s="19" t="s">
        <v>13</v>
      </c>
      <c r="B19" s="18"/>
    </row>
    <row r="20" spans="1:2" ht="15">
      <c r="A20" s="17"/>
      <c r="B20" s="18"/>
    </row>
    <row r="21" spans="1:2" ht="15">
      <c r="A21" s="17"/>
      <c r="B21" s="18"/>
    </row>
    <row r="22" spans="1:2" ht="15">
      <c r="A22" s="17" t="s">
        <v>17</v>
      </c>
      <c r="B22" s="1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62.28125" style="0" customWidth="1"/>
    <col min="2" max="7" width="15.7109375" style="0" customWidth="1"/>
  </cols>
  <sheetData>
    <row r="1" spans="1:7" ht="12.75">
      <c r="A1" s="1"/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</row>
    <row r="2" spans="1:7" ht="15.75">
      <c r="A2" s="10" t="s">
        <v>14</v>
      </c>
      <c r="B2" s="36"/>
      <c r="C2" s="36"/>
      <c r="D2" s="36"/>
      <c r="E2" s="36"/>
      <c r="F2" s="36"/>
      <c r="G2" s="36"/>
    </row>
    <row r="3" spans="1:7" ht="15.75">
      <c r="A3" s="10" t="s">
        <v>0</v>
      </c>
      <c r="B3" s="36"/>
      <c r="C3" s="36"/>
      <c r="D3" s="36"/>
      <c r="E3" s="36"/>
      <c r="F3" s="36"/>
      <c r="G3" s="36"/>
    </row>
    <row r="4" spans="1:7" ht="15.75">
      <c r="A4" s="11"/>
      <c r="B4" s="36"/>
      <c r="C4" s="36"/>
      <c r="D4" s="36"/>
      <c r="E4" s="36"/>
      <c r="F4" s="36"/>
      <c r="G4" s="36"/>
    </row>
    <row r="5" spans="1:7" ht="15.75">
      <c r="A5" s="12" t="s">
        <v>23</v>
      </c>
      <c r="B5" s="36"/>
      <c r="C5" s="36"/>
      <c r="D5" s="36"/>
      <c r="E5" s="36"/>
      <c r="F5" s="36"/>
      <c r="G5" s="36"/>
    </row>
    <row r="6" spans="1:7" ht="12.75">
      <c r="A6" s="3"/>
      <c r="B6" s="37"/>
      <c r="C6" s="37"/>
      <c r="D6" s="37"/>
      <c r="E6" s="37"/>
      <c r="F6" s="37"/>
      <c r="G6" s="37"/>
    </row>
    <row r="7" spans="1:7" ht="12.75">
      <c r="A7" s="1"/>
      <c r="B7" s="1"/>
      <c r="C7" s="1"/>
      <c r="D7" s="4"/>
      <c r="E7" s="2"/>
      <c r="F7" s="2"/>
      <c r="G7" s="2"/>
    </row>
    <row r="8" spans="1:7" s="15" customFormat="1" ht="15.75">
      <c r="A8" s="11" t="s">
        <v>15</v>
      </c>
      <c r="B8" s="9">
        <v>4</v>
      </c>
      <c r="C8" s="9">
        <f>3*25+21</f>
        <v>96</v>
      </c>
      <c r="D8" s="20">
        <f>3+1+5</f>
        <v>9</v>
      </c>
      <c r="E8" s="21">
        <f>C8-D8</f>
        <v>87</v>
      </c>
      <c r="F8" s="31">
        <f>D8/C8</f>
        <v>0.09375</v>
      </c>
      <c r="G8" s="31">
        <f>E8/C8</f>
        <v>0.90625</v>
      </c>
    </row>
    <row r="9" spans="1:7" ht="12.75">
      <c r="A9" s="8"/>
      <c r="B9" s="6"/>
      <c r="C9" s="6"/>
      <c r="D9" s="22"/>
      <c r="E9" s="23"/>
      <c r="F9" s="32"/>
      <c r="G9" s="32"/>
    </row>
    <row r="10" spans="1:7" ht="12.75">
      <c r="A10" s="13"/>
      <c r="B10" s="5"/>
      <c r="C10" s="5"/>
      <c r="D10" s="24"/>
      <c r="E10" s="25"/>
      <c r="F10" s="33"/>
      <c r="G10" s="33"/>
    </row>
    <row r="11" spans="1:7" s="15" customFormat="1" ht="15.75">
      <c r="A11" s="11" t="s">
        <v>16</v>
      </c>
      <c r="B11" s="9">
        <v>3</v>
      </c>
      <c r="C11" s="9">
        <f>2*25+13</f>
        <v>63</v>
      </c>
      <c r="D11" s="20">
        <f>4+3</f>
        <v>7</v>
      </c>
      <c r="E11" s="21">
        <f>C11-D11</f>
        <v>56</v>
      </c>
      <c r="F11" s="31">
        <f>D11/C11</f>
        <v>0.1111111111111111</v>
      </c>
      <c r="G11" s="31">
        <f>E11/C11</f>
        <v>0.8888888888888888</v>
      </c>
    </row>
    <row r="12" spans="1:7" ht="12.75">
      <c r="A12" s="14"/>
      <c r="B12" s="7"/>
      <c r="C12" s="7"/>
      <c r="D12" s="26"/>
      <c r="E12" s="27"/>
      <c r="F12" s="34"/>
      <c r="G12" s="34"/>
    </row>
    <row r="15" ht="15">
      <c r="A15" s="16" t="s">
        <v>9</v>
      </c>
    </row>
    <row r="16" spans="1:2" ht="15">
      <c r="A16" s="19" t="s">
        <v>10</v>
      </c>
      <c r="B16" s="18"/>
    </row>
    <row r="17" spans="1:2" ht="15">
      <c r="A17" s="19" t="s">
        <v>11</v>
      </c>
      <c r="B17" s="18"/>
    </row>
    <row r="18" spans="1:2" ht="15">
      <c r="A18" s="19" t="s">
        <v>12</v>
      </c>
      <c r="B18" s="18"/>
    </row>
    <row r="19" spans="1:2" ht="15">
      <c r="A19" s="19" t="s">
        <v>13</v>
      </c>
      <c r="B19" s="18"/>
    </row>
    <row r="20" spans="1:2" ht="15">
      <c r="A20" s="17"/>
      <c r="B20" s="18"/>
    </row>
    <row r="21" spans="1:2" ht="15">
      <c r="A21" s="17"/>
      <c r="B21" s="18"/>
    </row>
    <row r="22" spans="1:2" ht="15">
      <c r="A22" s="17" t="s">
        <v>17</v>
      </c>
      <c r="B22" s="1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62.28125" style="0" customWidth="1"/>
    <col min="2" max="7" width="15.7109375" style="0" customWidth="1"/>
  </cols>
  <sheetData>
    <row r="1" spans="1:7" ht="12.75">
      <c r="A1" s="1"/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</row>
    <row r="2" spans="1:7" ht="15.75">
      <c r="A2" s="10" t="s">
        <v>14</v>
      </c>
      <c r="B2" s="36"/>
      <c r="C2" s="36"/>
      <c r="D2" s="36"/>
      <c r="E2" s="36"/>
      <c r="F2" s="36"/>
      <c r="G2" s="36"/>
    </row>
    <row r="3" spans="1:7" ht="15.75">
      <c r="A3" s="10" t="s">
        <v>0</v>
      </c>
      <c r="B3" s="36"/>
      <c r="C3" s="36"/>
      <c r="D3" s="36"/>
      <c r="E3" s="36"/>
      <c r="F3" s="36"/>
      <c r="G3" s="36"/>
    </row>
    <row r="4" spans="1:7" ht="15.75">
      <c r="A4" s="11"/>
      <c r="B4" s="36"/>
      <c r="C4" s="36"/>
      <c r="D4" s="36"/>
      <c r="E4" s="36"/>
      <c r="F4" s="36"/>
      <c r="G4" s="36"/>
    </row>
    <row r="5" spans="1:7" ht="15.75">
      <c r="A5" s="12" t="s">
        <v>24</v>
      </c>
      <c r="B5" s="36"/>
      <c r="C5" s="36"/>
      <c r="D5" s="36"/>
      <c r="E5" s="36"/>
      <c r="F5" s="36"/>
      <c r="G5" s="36"/>
    </row>
    <row r="6" spans="1:7" ht="12.75">
      <c r="A6" s="3"/>
      <c r="B6" s="37"/>
      <c r="C6" s="37"/>
      <c r="D6" s="37"/>
      <c r="E6" s="37"/>
      <c r="F6" s="37"/>
      <c r="G6" s="37"/>
    </row>
    <row r="7" spans="1:7" ht="12.75">
      <c r="A7" s="1"/>
      <c r="B7" s="1"/>
      <c r="C7" s="1"/>
      <c r="D7" s="4"/>
      <c r="E7" s="2"/>
      <c r="F7" s="2"/>
      <c r="G7" s="2"/>
    </row>
    <row r="8" spans="1:7" s="15" customFormat="1" ht="15.75">
      <c r="A8" s="11" t="s">
        <v>7</v>
      </c>
      <c r="B8" s="9">
        <v>4</v>
      </c>
      <c r="C8" s="9">
        <f>3*27+23</f>
        <v>104</v>
      </c>
      <c r="D8" s="20">
        <f>12+6+6</f>
        <v>24</v>
      </c>
      <c r="E8" s="21">
        <f>C8-D8</f>
        <v>80</v>
      </c>
      <c r="F8" s="31">
        <f>D8/C8</f>
        <v>0.23076923076923078</v>
      </c>
      <c r="G8" s="31">
        <f>E8/C8</f>
        <v>0.7692307692307693</v>
      </c>
    </row>
    <row r="9" spans="1:7" ht="12.75">
      <c r="A9" s="8"/>
      <c r="B9" s="6"/>
      <c r="C9" s="6"/>
      <c r="D9" s="22"/>
      <c r="E9" s="23"/>
      <c r="F9" s="32"/>
      <c r="G9" s="32"/>
    </row>
    <row r="10" spans="1:7" ht="12.75">
      <c r="A10" s="13"/>
      <c r="B10" s="5"/>
      <c r="C10" s="5"/>
      <c r="D10" s="24"/>
      <c r="E10" s="25"/>
      <c r="F10" s="33"/>
      <c r="G10" s="33"/>
    </row>
    <row r="11" spans="1:7" s="15" customFormat="1" ht="15.75">
      <c r="A11" s="11" t="s">
        <v>8</v>
      </c>
      <c r="B11" s="9">
        <v>3</v>
      </c>
      <c r="C11" s="9">
        <f>2*27+14</f>
        <v>68</v>
      </c>
      <c r="D11" s="20">
        <f>3+17+4</f>
        <v>24</v>
      </c>
      <c r="E11" s="21">
        <f>C11-D11</f>
        <v>44</v>
      </c>
      <c r="F11" s="31">
        <f>D11/C11</f>
        <v>0.35294117647058826</v>
      </c>
      <c r="G11" s="31">
        <f>E11/C11</f>
        <v>0.6470588235294118</v>
      </c>
    </row>
    <row r="12" spans="1:7" ht="12.75">
      <c r="A12" s="14"/>
      <c r="B12" s="7"/>
      <c r="C12" s="7"/>
      <c r="D12" s="26"/>
      <c r="E12" s="27"/>
      <c r="F12" s="34"/>
      <c r="G12" s="34"/>
    </row>
    <row r="15" ht="15">
      <c r="A15" s="16" t="s">
        <v>9</v>
      </c>
    </row>
    <row r="16" spans="1:2" ht="15">
      <c r="A16" s="19" t="s">
        <v>10</v>
      </c>
      <c r="B16" s="18"/>
    </row>
    <row r="17" spans="1:2" ht="15">
      <c r="A17" s="19" t="s">
        <v>11</v>
      </c>
      <c r="B17" s="18"/>
    </row>
    <row r="18" spans="1:2" ht="15">
      <c r="A18" s="19" t="s">
        <v>12</v>
      </c>
      <c r="B18" s="18"/>
    </row>
    <row r="19" spans="1:2" ht="15">
      <c r="A19" s="19" t="s">
        <v>13</v>
      </c>
      <c r="B19" s="18"/>
    </row>
    <row r="20" spans="1:2" ht="15">
      <c r="A20" s="17"/>
      <c r="B20" s="18"/>
    </row>
    <row r="21" spans="1:2" ht="15">
      <c r="A21" s="17"/>
      <c r="B21" s="18"/>
    </row>
    <row r="22" spans="1:2" ht="15">
      <c r="A22" s="17" t="s">
        <v>17</v>
      </c>
      <c r="B22" s="1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62.28125" style="0" customWidth="1"/>
    <col min="2" max="7" width="15.7109375" style="0" customWidth="1"/>
  </cols>
  <sheetData>
    <row r="1" spans="1:7" ht="12.75">
      <c r="A1" s="1"/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</row>
    <row r="2" spans="1:7" ht="15.75">
      <c r="A2" s="10" t="s">
        <v>14</v>
      </c>
      <c r="B2" s="36"/>
      <c r="C2" s="36"/>
      <c r="D2" s="36"/>
      <c r="E2" s="36"/>
      <c r="F2" s="36"/>
      <c r="G2" s="36"/>
    </row>
    <row r="3" spans="1:7" ht="15.75">
      <c r="A3" s="10" t="s">
        <v>0</v>
      </c>
      <c r="B3" s="36"/>
      <c r="C3" s="36"/>
      <c r="D3" s="36"/>
      <c r="E3" s="36"/>
      <c r="F3" s="36"/>
      <c r="G3" s="36"/>
    </row>
    <row r="4" spans="1:7" ht="15.75">
      <c r="A4" s="11"/>
      <c r="B4" s="36"/>
      <c r="C4" s="36"/>
      <c r="D4" s="36"/>
      <c r="E4" s="36"/>
      <c r="F4" s="36"/>
      <c r="G4" s="36"/>
    </row>
    <row r="5" spans="1:7" ht="15.75">
      <c r="A5" s="12" t="s">
        <v>25</v>
      </c>
      <c r="B5" s="36"/>
      <c r="C5" s="36"/>
      <c r="D5" s="36"/>
      <c r="E5" s="36"/>
      <c r="F5" s="36"/>
      <c r="G5" s="36"/>
    </row>
    <row r="6" spans="1:7" ht="12.75">
      <c r="A6" s="3"/>
      <c r="B6" s="37"/>
      <c r="C6" s="37"/>
      <c r="D6" s="37"/>
      <c r="E6" s="37"/>
      <c r="F6" s="37"/>
      <c r="G6" s="37"/>
    </row>
    <row r="7" spans="1:7" ht="12.75">
      <c r="A7" s="1"/>
      <c r="B7" s="1"/>
      <c r="C7" s="1"/>
      <c r="D7" s="4"/>
      <c r="E7" s="2"/>
      <c r="F7" s="2"/>
      <c r="G7" s="2"/>
    </row>
    <row r="8" spans="1:7" s="15" customFormat="1" ht="15.75">
      <c r="A8" s="11" t="s">
        <v>7</v>
      </c>
      <c r="B8" s="9">
        <v>4</v>
      </c>
      <c r="C8" s="9">
        <f>3*25+21</f>
        <v>96</v>
      </c>
      <c r="D8" s="20">
        <f>10+2+13+9</f>
        <v>34</v>
      </c>
      <c r="E8" s="21"/>
      <c r="F8" s="31">
        <f>D8/C8</f>
        <v>0.3541666666666667</v>
      </c>
      <c r="G8" s="31">
        <f>E8/C8</f>
        <v>0</v>
      </c>
    </row>
    <row r="9" spans="1:7" ht="12.75">
      <c r="A9" s="8"/>
      <c r="B9" s="6"/>
      <c r="C9" s="6"/>
      <c r="D9" s="22"/>
      <c r="E9" s="23"/>
      <c r="F9" s="28"/>
      <c r="G9" s="28"/>
    </row>
    <row r="10" spans="1:7" ht="12.75">
      <c r="A10" s="13"/>
      <c r="B10" s="5"/>
      <c r="C10" s="5"/>
      <c r="D10" s="24"/>
      <c r="E10" s="25"/>
      <c r="F10" s="29"/>
      <c r="G10" s="29"/>
    </row>
    <row r="11" spans="1:7" s="15" customFormat="1" ht="15.75">
      <c r="A11" s="11" t="s">
        <v>8</v>
      </c>
      <c r="B11" s="9">
        <v>3</v>
      </c>
      <c r="C11" s="9">
        <f>2*25+13</f>
        <v>63</v>
      </c>
      <c r="D11" s="20">
        <f>1+15+6</f>
        <v>22</v>
      </c>
      <c r="E11" s="21"/>
      <c r="F11" s="31">
        <f>D11/C11</f>
        <v>0.3492063492063492</v>
      </c>
      <c r="G11" s="31">
        <f>E11/C11</f>
        <v>0</v>
      </c>
    </row>
    <row r="12" spans="1:7" ht="12.75">
      <c r="A12" s="14"/>
      <c r="B12" s="7"/>
      <c r="C12" s="7"/>
      <c r="D12" s="26"/>
      <c r="E12" s="27"/>
      <c r="F12" s="30"/>
      <c r="G12" s="30"/>
    </row>
    <row r="15" ht="15">
      <c r="A15" s="16" t="s">
        <v>9</v>
      </c>
    </row>
    <row r="16" spans="1:2" ht="15">
      <c r="A16" s="19" t="s">
        <v>10</v>
      </c>
      <c r="B16" s="18"/>
    </row>
    <row r="17" spans="1:2" ht="15">
      <c r="A17" s="19" t="s">
        <v>11</v>
      </c>
      <c r="B17" s="18"/>
    </row>
    <row r="18" spans="1:2" ht="15">
      <c r="A18" s="19" t="s">
        <v>12</v>
      </c>
      <c r="B18" s="18"/>
    </row>
    <row r="19" spans="1:2" ht="15">
      <c r="A19" s="19" t="s">
        <v>13</v>
      </c>
      <c r="B19" s="18"/>
    </row>
    <row r="20" spans="1:2" ht="15">
      <c r="A20" s="17"/>
      <c r="B20" s="18"/>
    </row>
    <row r="21" spans="1:2" ht="15">
      <c r="A21" s="17"/>
      <c r="B21" s="18"/>
    </row>
    <row r="22" spans="1:2" ht="15">
      <c r="A22" s="17" t="s">
        <v>17</v>
      </c>
      <c r="B22" s="1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62.28125" style="0" customWidth="1"/>
    <col min="2" max="7" width="15.7109375" style="0" customWidth="1"/>
  </cols>
  <sheetData>
    <row r="1" spans="1:7" ht="12.75">
      <c r="A1" s="1"/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</row>
    <row r="2" spans="1:7" ht="15.75">
      <c r="A2" s="10" t="s">
        <v>14</v>
      </c>
      <c r="B2" s="36"/>
      <c r="C2" s="36"/>
      <c r="D2" s="36"/>
      <c r="E2" s="36"/>
      <c r="F2" s="36"/>
      <c r="G2" s="36"/>
    </row>
    <row r="3" spans="1:7" ht="15.75">
      <c r="A3" s="10" t="s">
        <v>0</v>
      </c>
      <c r="B3" s="36"/>
      <c r="C3" s="36"/>
      <c r="D3" s="36"/>
      <c r="E3" s="36"/>
      <c r="F3" s="36"/>
      <c r="G3" s="36"/>
    </row>
    <row r="4" spans="1:7" ht="15.75">
      <c r="A4" s="11"/>
      <c r="B4" s="36"/>
      <c r="C4" s="36"/>
      <c r="D4" s="36"/>
      <c r="E4" s="36"/>
      <c r="F4" s="36"/>
      <c r="G4" s="36"/>
    </row>
    <row r="5" spans="1:7" ht="15.75">
      <c r="A5" s="12" t="s">
        <v>26</v>
      </c>
      <c r="B5" s="36"/>
      <c r="C5" s="36"/>
      <c r="D5" s="36"/>
      <c r="E5" s="36"/>
      <c r="F5" s="36"/>
      <c r="G5" s="36"/>
    </row>
    <row r="6" spans="1:7" ht="12.75">
      <c r="A6" s="3"/>
      <c r="B6" s="37"/>
      <c r="C6" s="37"/>
      <c r="D6" s="37"/>
      <c r="E6" s="37"/>
      <c r="F6" s="37"/>
      <c r="G6" s="37"/>
    </row>
    <row r="7" spans="1:7" ht="12.75">
      <c r="A7" s="1"/>
      <c r="B7" s="1"/>
      <c r="C7" s="1"/>
      <c r="D7" s="4"/>
      <c r="E7" s="2"/>
      <c r="F7" s="2"/>
      <c r="G7" s="2"/>
    </row>
    <row r="8" spans="1:7" s="15" customFormat="1" ht="15.75">
      <c r="A8" s="11" t="s">
        <v>7</v>
      </c>
      <c r="B8" s="9">
        <v>4</v>
      </c>
      <c r="C8" s="9">
        <f>3*26+22</f>
        <v>100</v>
      </c>
      <c r="D8" s="20">
        <f>5+2+2+1</f>
        <v>10</v>
      </c>
      <c r="E8" s="21">
        <f>C8-D8</f>
        <v>90</v>
      </c>
      <c r="F8" s="31">
        <f>D8/C8</f>
        <v>0.1</v>
      </c>
      <c r="G8" s="31">
        <f>E8/C8</f>
        <v>0.9</v>
      </c>
    </row>
    <row r="9" spans="1:7" ht="12.75">
      <c r="A9" s="8"/>
      <c r="B9" s="6"/>
      <c r="C9" s="6"/>
      <c r="D9" s="22"/>
      <c r="E9" s="23"/>
      <c r="F9" s="28"/>
      <c r="G9" s="28"/>
    </row>
    <row r="10" spans="1:7" ht="12.75">
      <c r="A10" s="13"/>
      <c r="B10" s="5"/>
      <c r="C10" s="5"/>
      <c r="D10" s="24"/>
      <c r="E10" s="25"/>
      <c r="F10" s="29"/>
      <c r="G10" s="29"/>
    </row>
    <row r="11" spans="1:7" s="15" customFormat="1" ht="15.75">
      <c r="A11" s="11" t="s">
        <v>8</v>
      </c>
      <c r="B11" s="9">
        <v>3</v>
      </c>
      <c r="C11" s="9">
        <f>2*26+13</f>
        <v>65</v>
      </c>
      <c r="D11" s="20">
        <f>2</f>
        <v>2</v>
      </c>
      <c r="E11" s="21">
        <f>C11-D11</f>
        <v>63</v>
      </c>
      <c r="F11" s="31">
        <f>D11/C11</f>
        <v>0.03076923076923077</v>
      </c>
      <c r="G11" s="31">
        <f>E11/C11</f>
        <v>0.9692307692307692</v>
      </c>
    </row>
    <row r="12" spans="1:7" ht="12.75">
      <c r="A12" s="14"/>
      <c r="B12" s="7"/>
      <c r="C12" s="7"/>
      <c r="D12" s="26"/>
      <c r="E12" s="27"/>
      <c r="F12" s="30"/>
      <c r="G12" s="30"/>
    </row>
    <row r="15" ht="15">
      <c r="A15" s="16" t="s">
        <v>9</v>
      </c>
    </row>
    <row r="16" spans="1:2" ht="15">
      <c r="A16" s="19" t="s">
        <v>10</v>
      </c>
      <c r="B16" s="18"/>
    </row>
    <row r="17" spans="1:2" ht="15">
      <c r="A17" s="19" t="s">
        <v>11</v>
      </c>
      <c r="B17" s="18"/>
    </row>
    <row r="18" spans="1:2" ht="15">
      <c r="A18" s="19" t="s">
        <v>12</v>
      </c>
      <c r="B18" s="18"/>
    </row>
    <row r="19" spans="1:2" ht="15">
      <c r="A19" s="19" t="s">
        <v>13</v>
      </c>
      <c r="B19" s="18"/>
    </row>
    <row r="20" spans="1:2" ht="15">
      <c r="A20" s="17"/>
      <c r="B20" s="18"/>
    </row>
    <row r="21" spans="1:2" ht="15">
      <c r="A21" s="17"/>
      <c r="B21" s="18"/>
    </row>
    <row r="22" spans="1:2" ht="15">
      <c r="A22" s="17" t="s">
        <v>17</v>
      </c>
      <c r="B22" s="1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Vescovato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Tributi</dc:creator>
  <cp:keywords/>
  <dc:description/>
  <cp:lastModifiedBy>tributi</cp:lastModifiedBy>
  <cp:lastPrinted>2013-08-30T06:53:50Z</cp:lastPrinted>
  <dcterms:created xsi:type="dcterms:W3CDTF">2009-09-08T10:00:24Z</dcterms:created>
  <dcterms:modified xsi:type="dcterms:W3CDTF">2016-01-07T09:49:20Z</dcterms:modified>
  <cp:category/>
  <cp:version/>
  <cp:contentType/>
  <cp:contentStatus/>
</cp:coreProperties>
</file>